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01 - Vedlejší a ostatn..." sheetId="2" r:id="rId2"/>
    <sheet name="SO101 - Chodník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'SO001 - Vedlejší a ostatn...'!$C$80:$K$96</definedName>
    <definedName name="_xlnm.Print_Area" localSheetId="1">'SO001 - Vedlejší a ostatn...'!$C$4:$J$39,'SO001 - Vedlejší a ostatn...'!$C$45:$J$62,'SO001 - Vedlejší a ostatn...'!$C$68:$K$96</definedName>
    <definedName name="_xlnm.Print_Titles" localSheetId="1">'SO001 - Vedlejší a ostatn...'!$80:$80</definedName>
    <definedName name="_xlnm._FilterDatabase" localSheetId="2" hidden="1">'SO101 - Chodník'!$C$85:$K$327</definedName>
    <definedName name="_xlnm.Print_Area" localSheetId="2">'SO101 - Chodník'!$C$4:$J$39,'SO101 - Chodník'!$C$45:$J$67,'SO101 - Chodník'!$C$73:$K$327</definedName>
    <definedName name="_xlnm.Print_Titles" localSheetId="2">'SO101 - Chodník'!$85:$85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326"/>
  <c r="BH326"/>
  <c r="BG326"/>
  <c r="BF326"/>
  <c r="T326"/>
  <c r="T325"/>
  <c r="R326"/>
  <c r="R325"/>
  <c r="P326"/>
  <c r="P325"/>
  <c r="BK326"/>
  <c r="BK325"/>
  <c r="J325"/>
  <c r="J326"/>
  <c r="BE326"/>
  <c r="J66"/>
  <c r="BI321"/>
  <c r="BH321"/>
  <c r="BG321"/>
  <c r="BF321"/>
  <c r="T321"/>
  <c r="R321"/>
  <c r="P321"/>
  <c r="BK321"/>
  <c r="J321"/>
  <c r="BE321"/>
  <c r="BI317"/>
  <c r="BH317"/>
  <c r="BG317"/>
  <c r="BF317"/>
  <c r="T317"/>
  <c r="R317"/>
  <c r="P317"/>
  <c r="BK317"/>
  <c r="J317"/>
  <c r="BE317"/>
  <c r="BI312"/>
  <c r="BH312"/>
  <c r="BG312"/>
  <c r="BF312"/>
  <c r="T312"/>
  <c r="R312"/>
  <c r="P312"/>
  <c r="BK312"/>
  <c r="J312"/>
  <c r="BE312"/>
  <c r="BI305"/>
  <c r="BH305"/>
  <c r="BG305"/>
  <c r="BF305"/>
  <c r="T305"/>
  <c r="R305"/>
  <c r="P305"/>
  <c r="BK305"/>
  <c r="J305"/>
  <c r="BE305"/>
  <c r="BI300"/>
  <c r="BH300"/>
  <c r="BG300"/>
  <c r="BF300"/>
  <c r="T300"/>
  <c r="R300"/>
  <c r="P300"/>
  <c r="BK300"/>
  <c r="J300"/>
  <c r="BE300"/>
  <c r="BI296"/>
  <c r="BH296"/>
  <c r="BG296"/>
  <c r="BF296"/>
  <c r="T296"/>
  <c r="T295"/>
  <c r="R296"/>
  <c r="R295"/>
  <c r="P296"/>
  <c r="P295"/>
  <c r="BK296"/>
  <c r="BK295"/>
  <c r="J295"/>
  <c r="J296"/>
  <c r="BE296"/>
  <c r="J65"/>
  <c r="BI290"/>
  <c r="BH290"/>
  <c r="BG290"/>
  <c r="BF290"/>
  <c r="T290"/>
  <c r="R290"/>
  <c r="P290"/>
  <c r="BK290"/>
  <c r="J290"/>
  <c r="BE290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T254"/>
  <c r="R255"/>
  <c r="R254"/>
  <c r="P255"/>
  <c r="P254"/>
  <c r="BK255"/>
  <c r="BK254"/>
  <c r="J254"/>
  <c r="J255"/>
  <c r="BE255"/>
  <c r="J6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6"/>
  <c r="BH216"/>
  <c r="BG216"/>
  <c r="BF216"/>
  <c r="T216"/>
  <c r="T215"/>
  <c r="R216"/>
  <c r="R215"/>
  <c r="P216"/>
  <c r="P215"/>
  <c r="BK216"/>
  <c r="BK215"/>
  <c r="J215"/>
  <c r="J216"/>
  <c r="BE216"/>
  <c r="J63"/>
  <c r="BI211"/>
  <c r="BH211"/>
  <c r="BG211"/>
  <c r="BF211"/>
  <c r="T211"/>
  <c r="T210"/>
  <c r="R211"/>
  <c r="R210"/>
  <c r="P211"/>
  <c r="P210"/>
  <c r="BK211"/>
  <c r="BK210"/>
  <c r="J210"/>
  <c r="J211"/>
  <c r="BE211"/>
  <c r="J62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3"/>
  <c r="BH193"/>
  <c r="BG193"/>
  <c r="BF193"/>
  <c r="T193"/>
  <c r="R193"/>
  <c r="P193"/>
  <c r="BK193"/>
  <c r="J193"/>
  <c r="BE193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7"/>
  <c r="BH167"/>
  <c r="BG167"/>
  <c r="BF167"/>
  <c r="T167"/>
  <c r="R167"/>
  <c r="P167"/>
  <c r="BK167"/>
  <c r="J167"/>
  <c r="BE167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89"/>
  <c r="F37"/>
  <c i="1" r="BD56"/>
  <c i="3" r="BH89"/>
  <c r="F36"/>
  <c i="1" r="BC56"/>
  <c i="3" r="BG89"/>
  <c r="F35"/>
  <c i="1" r="BB56"/>
  <c i="3" r="BF89"/>
  <c r="J34"/>
  <c i="1" r="AW56"/>
  <c i="3" r="F34"/>
  <c i="1" r="BA56"/>
  <c i="3" r="T89"/>
  <c r="T88"/>
  <c r="T87"/>
  <c r="T86"/>
  <c r="R89"/>
  <c r="R88"/>
  <c r="R87"/>
  <c r="R86"/>
  <c r="P89"/>
  <c r="P88"/>
  <c r="P87"/>
  <c r="P86"/>
  <c i="1" r="AU56"/>
  <c i="3" r="BK89"/>
  <c r="BK88"/>
  <c r="J88"/>
  <c r="BK87"/>
  <c r="J87"/>
  <c r="BK86"/>
  <c r="J86"/>
  <c r="J59"/>
  <c r="J30"/>
  <c i="1" r="AG56"/>
  <c i="3" r="J89"/>
  <c r="BE89"/>
  <c r="J33"/>
  <c i="1" r="AV56"/>
  <c i="3" r="F33"/>
  <c i="1" r="AZ56"/>
  <c i="3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2" r="J37"/>
  <c r="J36"/>
  <c i="1" r="AY55"/>
  <c i="2" r="J35"/>
  <c i="1" r="AX55"/>
  <c i="2" r="BI95"/>
  <c r="BH95"/>
  <c r="BG95"/>
  <c r="BF95"/>
  <c r="T95"/>
  <c r="T94"/>
  <c r="R95"/>
  <c r="R94"/>
  <c r="P95"/>
  <c r="P94"/>
  <c r="BK95"/>
  <c r="BK94"/>
  <c r="J94"/>
  <c r="J95"/>
  <c r="BE95"/>
  <c r="J61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F37"/>
  <c i="1" r="BD55"/>
  <c i="2" r="BH83"/>
  <c r="F36"/>
  <c i="1" r="BC55"/>
  <c i="2" r="BG83"/>
  <c r="F35"/>
  <c i="1" r="BB55"/>
  <c i="2" r="BF83"/>
  <c r="J34"/>
  <c i="1" r="AW55"/>
  <c i="2" r="F34"/>
  <c i="1" r="BA55"/>
  <c i="2" r="T83"/>
  <c r="T82"/>
  <c r="T81"/>
  <c r="R83"/>
  <c r="R82"/>
  <c r="R81"/>
  <c r="P83"/>
  <c r="P82"/>
  <c r="P81"/>
  <c i="1" r="AU55"/>
  <c i="2" r="BK83"/>
  <c r="BK82"/>
  <c r="J82"/>
  <c r="BK81"/>
  <c r="J81"/>
  <c r="J59"/>
  <c r="J30"/>
  <c i="1" r="AG55"/>
  <c i="2" r="J83"/>
  <c r="BE83"/>
  <c r="J33"/>
  <c i="1" r="AV55"/>
  <c i="2" r="F33"/>
  <c i="1" r="AZ55"/>
  <c i="2"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<sst xmlns="http://schemas.openxmlformats.org/spreadsheetml/2006/main">
  <si>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</si>
  <si>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</si>
  <si>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</si>
  <si>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</si>
  <si>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</si>
  <si>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{4a2250d0-adb4-4ec1-99ba-a0a8ccb83bd9}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</si>
  <si>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</si>
  <si>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</si>
  <si>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</si>
  <si>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</si>
  <si>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</si>
  <si>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</si>
  <si>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</si>
  <si>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</si>
  <si>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19-10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</si>
  <si>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</si>
  <si>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</si>
  <si>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Československé armády u parku mezi ul.Pardubická a Žižkova, Přelouč</t>
  </si>
  <si>
    <t>0,1</t>
  </si>
  <si>
    <t>KSO:</t>
  </si>
  <si>
    <t>822 25</t>
  </si>
  <si>
    <t>CC-CZ:</t>
  </si>
  <si>
    <t>21121</t>
  </si>
  <si>
    <t>1</t>
  </si>
  <si>
    <t>Místo:</t>
  </si>
  <si>
    <t>chodník ul.Československé armády</t>
  </si>
  <si>
    <t>Datum:</t>
  </si>
  <si>
    <t>13. 3. 2019</t>
  </si>
  <si>
    <t>10</t>
  </si>
  <si>
    <t>100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</si>
  <si>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</si>
  <si>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</si>
  <si>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</si>
  <si>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</si>
  <si>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</si>
  <si>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</si>
  <si>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</si>
  <si>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</si>
  <si>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</si>
  <si>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28860080</t>
  </si>
  <si>
    <t>VDI projekt s.r.o.</t>
  </si>
  <si>
    <t>CZ28860080</t>
  </si>
  <si>
    <t>Zpracovatel:</t>
  </si>
  <si>
    <t>VDI projekt s.r.o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</si>
  <si>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</si>
  <si>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</si>
  <si>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</si>
  <si>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</si>
  <si>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</si>
  <si>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</si>
  <si>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</si>
  <si>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</si>
  <si>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</si>
  <si>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</si>
  <si>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</si>
  <si>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</si>
  <si>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</si>
  <si>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</si>
  <si>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</si>
  <si>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</si>
  <si>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</si>
  <si>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</si>
  <si>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</si>
  <si>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</si>
  <si>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</si>
  <si>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</si>
  <si>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</si>
  <si>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</si>
  <si>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</si>
  <si>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</si>
  <si>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</si>
  <si>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</si>
  <si>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</si>
  <si>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</si>
  <si>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</si>
  <si>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</si>
  <si>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</si>
  <si>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</si>
  <si>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</si>
  <si>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</si>
  <si>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</si>
  <si>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</si>
  <si>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</si>
  <si>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</si>
  <si>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</si>
  <si>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SO001</t>
  </si>
  <si>
    <t>Vedlejší a ostatní náklady</t>
  </si>
  <si>
    <t>STA</t>
  </si>
  <si>
    <t>{2d1f0c17-cfc4-4dd7-95ca-57f4aa8af0f1}</t>
  </si>
  <si>
    <t>2</t>
  </si>
  <si>
    <t>SO101</t>
  </si>
  <si>
    <t>Chodník</t>
  </si>
  <si>
    <t>{c82a40cb-0e1b-4c7a-a2ee-fc9908e3170b}</t>
  </si>
  <si>
    <t>822 55</t>
  </si>
  <si>
    <t>KRYCÍ LIST SOUPISU PRACÍ</t>
  </si>
  <si>
    <t>Objekt:</t>
  </si>
  <si>
    <t>SO001 -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</si>
  <si>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</si>
  <si>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</si>
  <si>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</si>
  <si>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</si>
  <si>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</si>
  <si>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VRN3 - Zařízení staveniště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</si>
  <si>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</si>
  <si>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</si>
  <si>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</si>
  <si>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</si>
  <si>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</si>
  <si>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</si>
  <si>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</si>
  <si>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</si>
  <si>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</si>
  <si>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</si>
  <si>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</si>
  <si>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</si>
  <si>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</si>
  <si>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</si>
  <si>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VRN3</t>
  </si>
  <si>
    <t>Zařízení staveniště</t>
  </si>
  <si>
    <t>4</t>
  </si>
  <si>
    <t>ROZPOCET</t>
  </si>
  <si>
    <t>K</t>
  </si>
  <si>
    <t>030001000</t>
  </si>
  <si>
    <t>KČ</t>
  </si>
  <si>
    <t>401964931</t>
  </si>
  <si>
    <t>PP</t>
  </si>
  <si>
    <t>Základní rozdělení průvodních činností a nákladů zařízení staveniště</t>
  </si>
  <si>
    <t>032903000</t>
  </si>
  <si>
    <t>Náklady na provoz a údržbu vybavení staveniště</t>
  </si>
  <si>
    <t>-2052122846</t>
  </si>
  <si>
    <t>Zařízení staveniště vybavení staveniště náklady na provoz a údržbu vybavení staveniště</t>
  </si>
  <si>
    <t>3</t>
  </si>
  <si>
    <t>034403000</t>
  </si>
  <si>
    <t xml:space="preserve">Dopravní značení na staveništi - Dopravně inženýrské opatření v průběhu výstavby dle TP66 a  PD</t>
  </si>
  <si>
    <t>-972319650</t>
  </si>
  <si>
    <t>Zařízení staveniště zabezpečení staveniště dopravní značení na staveništi</t>
  </si>
  <si>
    <t>034403001</t>
  </si>
  <si>
    <t xml:space="preserve">Pomocné práce zajištění nebo řízení regulaci a ochranu dopravy - úhrnná částka musí obsahovat veškeré nákl. na dočasné úpravy a regulaci dopr.(i pěší) na staveništi </t>
  </si>
  <si>
    <t>1715646414</t>
  </si>
  <si>
    <t>Pomocné práce zajištění nebo řízení regulaci a ochranu dopravy - úhrnná částka musí obsahovat veškeré nákl. na dočasné úpravy a regulaci dopr.(i pěší) na staveništi pro zajištění dopravy a přístupu k nemovitostem (např.lávky, nájezdy) a zajištění staveniště dle BOZP (ochranná oplocení, zajištění výkopů a pod..)</t>
  </si>
  <si>
    <t>VV</t>
  </si>
  <si>
    <t>"pro zajištění dopravy a přístupu k nemovitostem (např.lávky, nájezdy) a zajištění staveniště dle BOZP (ochranná oplocení, zajištění výkopů a pod..)"1</t>
  </si>
  <si>
    <t>5</t>
  </si>
  <si>
    <t>039103000</t>
  </si>
  <si>
    <t>Rozebrání, bourání a odvoz zařízení staveniště</t>
  </si>
  <si>
    <t>-530240419</t>
  </si>
  <si>
    <t>Zařízení staveniště zrušení zařízení staveniště rozebrání, bourání a odvoz</t>
  </si>
  <si>
    <t>VRN4</t>
  </si>
  <si>
    <t>Inženýrská činnost</t>
  </si>
  <si>
    <t>6</t>
  </si>
  <si>
    <t>043134000</t>
  </si>
  <si>
    <t>Zkoušky zatěžovací - provedení 4 statických zatěžovacích zkoušek</t>
  </si>
  <si>
    <t>358061224</t>
  </si>
  <si>
    <t>Inženýrská činnost zkoušky a ostatní měření zkoušky zátěžové</t>
  </si>
  <si>
    <t>SO101 - Chodník</t>
  </si>
  <si>
    <t>chodník ul.Smetanova - Obránců míru</t>
  </si>
  <si>
    <t>CZ0000274101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</si>
  <si>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</si>
  <si>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</si>
  <si>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</si>
  <si>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</si>
  <si>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</si>
  <si>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</si>
  <si>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</si>
  <si>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</si>
  <si>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</si>
  <si>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</si>
  <si>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</si>
  <si>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</si>
  <si>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</si>
  <si>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1909440150</t>
  </si>
  <si>
    <t>Sejmutí drnu tl. do 100 mm, s nařezáním, vyrýpnutím, zvednutím, přemístěním a složením na vzdálenost do 50 m nebo s naložením na dopravní prostředek pro jakoukoliv velikost plochy z níž se drn snímá</t>
  </si>
  <si>
    <t>"stávající travnatá plocha podél obrub"22,7+43,6+23</t>
  </si>
  <si>
    <t>"předpoklad poškozený trávník vlivem výstavby"2*87</t>
  </si>
  <si>
    <t>Součet</t>
  </si>
  <si>
    <t>113106123</t>
  </si>
  <si>
    <t>Rozebrání dlažeb ze zámkových dlaždic komunikací pro pěší ručně</t>
  </si>
  <si>
    <t>CS ÚRS 2019 01</t>
  </si>
  <si>
    <t>-2103579528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</si>
  <si>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</si>
  <si>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"dle PD B.2 - v místě vstupu do parku a na začátku a knci úseku"7,7+2,1+8,2</t>
  </si>
  <si>
    <t>113107122</t>
  </si>
  <si>
    <t>Odstranění podkladu z kameniva drceného tl 200 mm ručně</t>
  </si>
  <si>
    <t>-694846399</t>
  </si>
  <si>
    <t>Odstranění podkladů nebo krytů ručně s přemístěním hmot na skládku na vzdálenost do 3 m nebo s naložením na dopravní prostředek z kameniva hrubého drceného, o tl. vrstvy přes 100 do 200 mm</t>
  </si>
  <si>
    <t>"dle PD B.2"</t>
  </si>
  <si>
    <t>"v místě nového krytu chodníku z důvodu výskytu kořenové systému"173</t>
  </si>
  <si>
    <t>113107170</t>
  </si>
  <si>
    <t>Odstranění podkladu z betonu prostého tl 100 mm strojně pl přes 50 do 200 m2</t>
  </si>
  <si>
    <t>-548691109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</si>
  <si>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</si>
  <si>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"v místě nového krytu chodníku"173</t>
  </si>
  <si>
    <t>113107182</t>
  </si>
  <si>
    <t>Odstranění podkladu živičného tl 100 mm strojně pl přes 50 do 200 m2</t>
  </si>
  <si>
    <t>360297493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</si>
  <si>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</si>
  <si>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113202111</t>
  </si>
  <si>
    <t>Vytrhání obrub krajníků obrubníků stojatých</t>
  </si>
  <si>
    <t>m</t>
  </si>
  <si>
    <t>-1724883625</t>
  </si>
  <si>
    <t>Vytrhání obrub s vybouráním lože, s přemístěním hmot na skládku na vzdálenost do 3 m nebo s naložením na dopravní prostředek z krajníků nebo obrubníků stojatých</t>
  </si>
  <si>
    <t>"dle PD přílohy B.2"</t>
  </si>
  <si>
    <t>"výšková úprava"183</t>
  </si>
  <si>
    <t>7</t>
  </si>
  <si>
    <t>119001421</t>
  </si>
  <si>
    <t>Dočasné zajištění kabelů a kabelových tratí ze 3 volně ložených kabelů</t>
  </si>
  <si>
    <t>-792141612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</si>
  <si>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</si>
  <si>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"v průběhu výstavby ochrana inž. sítí-kabelová vedení předpoklad"6+3+3</t>
  </si>
  <si>
    <t>8</t>
  </si>
  <si>
    <t>120001101</t>
  </si>
  <si>
    <t>Příplatek za ztížení vykopávky v blízkosti podzemního vedení</t>
  </si>
  <si>
    <t>m3</t>
  </si>
  <si>
    <t>-2086411787</t>
  </si>
  <si>
    <t>Příplatek k cenám vykopávek za ztížení vykopávky v blízkosti podzemního vedení nebo výbušnin v horninách jakékoliv třídy</t>
  </si>
  <si>
    <t>"inž. sítě - předpoklad"12*0,3*0,3</t>
  </si>
  <si>
    <t>9</t>
  </si>
  <si>
    <t>M</t>
  </si>
  <si>
    <t>R04</t>
  </si>
  <si>
    <t>Kopané sondy pro ověření průběhu inž. sítí - ruční práce vč. zasypání sond</t>
  </si>
  <si>
    <t>kus</t>
  </si>
  <si>
    <t>205961387</t>
  </si>
  <si>
    <t>"dle potřeby pro ověření průběhu a hloubky uložení inž. sítí" 4</t>
  </si>
  <si>
    <t>122202201.R</t>
  </si>
  <si>
    <t>Odkopávky a prokopávky nezapažené pro silnice objemu do 100 m3 v hornině tř. 3 i ručně</t>
  </si>
  <si>
    <t>-961145516</t>
  </si>
  <si>
    <t>Odkopávky a prokopávky nezapažené pro silnice s přemístěním výkopku v příčných profilech na vzdálenost do 15 m nebo s naložením na dopravní prostředek v hornině tř. 3 do 100 m3</t>
  </si>
  <si>
    <t>"dle PD C.3"</t>
  </si>
  <si>
    <t>"kolem kořenového systému ručně"</t>
  </si>
  <si>
    <t>"sanace aktivní zóny"173*1,12*0,30</t>
  </si>
  <si>
    <t>"základ sloupku"0,5*0,5*0,8</t>
  </si>
  <si>
    <t>11</t>
  </si>
  <si>
    <t>122202209</t>
  </si>
  <si>
    <t>Příplatek k odkopávkám a prokopávkám pro silnice v hornině tř. 3 za lepivost</t>
  </si>
  <si>
    <t>2033825361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</si>
  <si>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</si>
  <si>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"dle pol 122202201"58,328</t>
  </si>
  <si>
    <t>12</t>
  </si>
  <si>
    <t>162701105</t>
  </si>
  <si>
    <t>Vodorovné přemístění do 10000 m výkopku/sypaniny z horniny tř. 1 až 4</t>
  </si>
  <si>
    <t>CS ÚRS 2016 01</t>
  </si>
  <si>
    <t>1579488259</t>
  </si>
  <si>
    <t>Vodorovné přemístění výkopku nebo sypaniny po suchu na obvyklém dopravním prostředku, bez naložení výkopku, avšak se složením bez rozhrnutí z horniny tř. 1 až 4 na vzdálenost přes 9 000 do 10 000 m</t>
  </si>
  <si>
    <t>"přebytek zeminy"58,328</t>
  </si>
  <si>
    <t>"drn"263,3*0,1</t>
  </si>
  <si>
    <t>13</t>
  </si>
  <si>
    <t>162701109</t>
  </si>
  <si>
    <t>Příplatek k vodorovnému přemístění výkopku z horniny tř. 1 až 4 ZKD 1000 m přes 10000 m</t>
  </si>
  <si>
    <t>-1506019620</t>
  </si>
  <si>
    <t>Vodorovné přemístění výkopku po suchu na obvyklém dopravním prostředku, bez naložení výkopku, avšak se složením bez rozhrnutí z horniny tř. 1 až 4 na vzdálenost Příplatek k ceně za každých dalších i započatých 1 000 m</t>
  </si>
  <si>
    <t>"odvoz na skládku do 15km"84,658*5</t>
  </si>
  <si>
    <t>14</t>
  </si>
  <si>
    <t>171201201</t>
  </si>
  <si>
    <t>Uložení sypaniny na skládky</t>
  </si>
  <si>
    <t>1229216135</t>
  </si>
  <si>
    <t>"dle pol. 162701105" 84,658</t>
  </si>
  <si>
    <t>171201211</t>
  </si>
  <si>
    <t>Poplatek za uložení odpadu ze sypaniny na skládce (skládkovné)</t>
  </si>
  <si>
    <t>t</t>
  </si>
  <si>
    <t>1554201078</t>
  </si>
  <si>
    <t>Uložení sypaniny poplatek za uložení sypaniny na skládce (skládkovné)</t>
  </si>
  <si>
    <t>84,658*1,8</t>
  </si>
  <si>
    <t>16</t>
  </si>
  <si>
    <t>181102302</t>
  </si>
  <si>
    <t>Úprava pláně v zářezech se zhutněním</t>
  </si>
  <si>
    <t>-1433036467</t>
  </si>
  <si>
    <t>Úprava pláně na stavbách dálnic v zářezech mimo skalních se zhutněním</t>
  </si>
  <si>
    <t>"dle PD přílohy B.2 a C.3"</t>
  </si>
  <si>
    <t>173*1,12</t>
  </si>
  <si>
    <t>17</t>
  </si>
  <si>
    <t>181111112</t>
  </si>
  <si>
    <t>Plošná úprava terénu do 500 m2 zemina tř 1 až 4 nerovnosti do +/- 100 mm ve svahu do 1:2</t>
  </si>
  <si>
    <t>-1089355258</t>
  </si>
  <si>
    <t>Plošná úprava terénu v zemině tř. 1 až 4 s urovnáním povrchu bez doplnění ornice souvislé plochy do 500 m2 při nerovnostech terénu přes +/-50 do +/- 100 mm na svahu přes 1:5 do 1:2</t>
  </si>
  <si>
    <t>18</t>
  </si>
  <si>
    <t>181301102</t>
  </si>
  <si>
    <t>Rozprostření ornice tl vrstvy do 150 mm pl do 500 m2 v rovině nebo ve svahu do 1:5</t>
  </si>
  <si>
    <t>2066710858</t>
  </si>
  <si>
    <t>Rozprostření a urovnání ornice v rovině nebo ve svahu sklonu do 1:5 při souvislé ploše do 500 m2, tl. vrstvy přes 100 do 150 mm</t>
  </si>
  <si>
    <t>19</t>
  </si>
  <si>
    <t>103641010</t>
  </si>
  <si>
    <t xml:space="preserve">zemina pro terénní úpravy -  ornice</t>
  </si>
  <si>
    <t>CS ÚRS 2017 01</t>
  </si>
  <si>
    <t>935047302</t>
  </si>
  <si>
    <t>263,3*0,12*1,8</t>
  </si>
  <si>
    <t>20</t>
  </si>
  <si>
    <t>181411122</t>
  </si>
  <si>
    <t>Založení lučního trávníku výsevem plochy do 1000 m2 ve svahu do 1:2</t>
  </si>
  <si>
    <t>1955828380</t>
  </si>
  <si>
    <t>Založení trávníku na půdě předem připravené plochy do 1000 m2 výsevem včetně utažení lučního na svahu přes 1:5 do 1:2</t>
  </si>
  <si>
    <t>"dle pol.181301102"263,3</t>
  </si>
  <si>
    <t>005724150</t>
  </si>
  <si>
    <t>osivo směs travní parková směs exclusive</t>
  </si>
  <si>
    <t>kg</t>
  </si>
  <si>
    <t>1100452566</t>
  </si>
  <si>
    <t>Osiva pícnin směsi travní balení obvykle 25 kg parková směs exclusive (10 kg)</t>
  </si>
  <si>
    <t>263,3*0,015</t>
  </si>
  <si>
    <t>22</t>
  </si>
  <si>
    <t>184818231</t>
  </si>
  <si>
    <t>Ochrana kmene průměru do 300 mm bedněním výšky do 2 m</t>
  </si>
  <si>
    <t>691474604</t>
  </si>
  <si>
    <t>Ochrana kmene bedněním před poškozením stavebním provozem zřízení včetně odstranění výšky bednění do 2 m průměru kmene do 300 mm</t>
  </si>
  <si>
    <t>"dle PD B.2"10</t>
  </si>
  <si>
    <t>23</t>
  </si>
  <si>
    <t>184911421</t>
  </si>
  <si>
    <t>Mulčování rostlin kůrou tl. do 0,1 m v rovině a svahu do 1:5</t>
  </si>
  <si>
    <t>-1630042757</t>
  </si>
  <si>
    <t>Mulčování vysazených rostlin mulčovací kůrou, tl. do 100 mm v rovině nebo na svahu do 1:5</t>
  </si>
  <si>
    <t>"podél keřů"40*0,5</t>
  </si>
  <si>
    <t>"stromy"10*1</t>
  </si>
  <si>
    <t>24</t>
  </si>
  <si>
    <t>10391100</t>
  </si>
  <si>
    <t>kůra mulčovací VL</t>
  </si>
  <si>
    <t>-544553929</t>
  </si>
  <si>
    <t>30*0,10</t>
  </si>
  <si>
    <t>3*0,103 'Přepočtené koeficientem množství</t>
  </si>
  <si>
    <t>25</t>
  </si>
  <si>
    <t>185803111R</t>
  </si>
  <si>
    <t>Ošetření trávníku v rovině a svahu do 1:5 - předání zapěstovaného trávníku</t>
  </si>
  <si>
    <t>1629337960</t>
  </si>
  <si>
    <t>Ošetření trávníku jednorázové v rovině nebo na svahu do 1:5</t>
  </si>
  <si>
    <t>"dle pol.181411122"263,3</t>
  </si>
  <si>
    <t>26</t>
  </si>
  <si>
    <t>185804312</t>
  </si>
  <si>
    <t>Zalití rostlin vodou plocha přes 20 m2</t>
  </si>
  <si>
    <t>-584354186</t>
  </si>
  <si>
    <t>Zalití rostlin vodou plochy jednotlivě přes 20 m2</t>
  </si>
  <si>
    <t>263,3*0,05*2</t>
  </si>
  <si>
    <t>27</t>
  </si>
  <si>
    <t>185851111</t>
  </si>
  <si>
    <t>Dovoz vody pro zálivku rostlin za vzdálenost do 6000 m</t>
  </si>
  <si>
    <t>-263385838</t>
  </si>
  <si>
    <t>Dovoz vody pro zálivku rostlin na vzdálenost do 6000 m</t>
  </si>
  <si>
    <t>"dle pol. 185804312" 26,33</t>
  </si>
  <si>
    <t>Zakládání</t>
  </si>
  <si>
    <t>28</t>
  </si>
  <si>
    <t>274311127</t>
  </si>
  <si>
    <t>Základové pasy, prahy, věnce a ostruhy z betonu prostého C 25/30</t>
  </si>
  <si>
    <t>1268749305</t>
  </si>
  <si>
    <t>Základové konstrukce z betonu prostého pasy, prahy, věnce a ostruhy ve výkopu nebo na hlavách pilot C 25/30</t>
  </si>
  <si>
    <t>"bet.základ dzn"0,5*0,5*0,8</t>
  </si>
  <si>
    <t>Komunikace</t>
  </si>
  <si>
    <t>29</t>
  </si>
  <si>
    <t>564811111</t>
  </si>
  <si>
    <t>Podklad ze štěrkodrtě ŠD tl 50 mm fr.0/32</t>
  </si>
  <si>
    <t>470942151</t>
  </si>
  <si>
    <t>Podklad ze štěrkodrti ŠD s rozprostřením a zhutněním, po zhutnění tl. 50 mm</t>
  </si>
  <si>
    <t>"vyrovnání pláně chodníku"173*1,12</t>
  </si>
  <si>
    <t>30</t>
  </si>
  <si>
    <t>564851111</t>
  </si>
  <si>
    <t>Podklad ze štěrkodrtě ŠD tl 150 mm fr.0/32</t>
  </si>
  <si>
    <t>246856274</t>
  </si>
  <si>
    <t>Podklad ze štěrkodrti ŠD s rozprostřením a zhutněním, po zhutnění tl. 150 mm</t>
  </si>
  <si>
    <t xml:space="preserve">"kce chodníku"173 </t>
  </si>
  <si>
    <t>31</t>
  </si>
  <si>
    <t>564871116</t>
  </si>
  <si>
    <t>Podklad ze štěrkodrtě ŠD tl. 300 mm fr.0/63</t>
  </si>
  <si>
    <t>1626204919</t>
  </si>
  <si>
    <t>Podklad ze štěrkodrti ŠD s rozprostřením a zhutněním, po zhutnění tl. 300 mm</t>
  </si>
  <si>
    <t xml:space="preserve">"sanace aktivní zóny"173*1,12 </t>
  </si>
  <si>
    <t>32</t>
  </si>
  <si>
    <t>596211110</t>
  </si>
  <si>
    <t>Kladení zámkové dlažby komunikací pro pěší tl 60 mm skupiny A pl do 50 m2</t>
  </si>
  <si>
    <t>1134989852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</si>
  <si>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</si>
  <si>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"předláždění vlivem napojení"7,7+2,1+8,2</t>
  </si>
  <si>
    <t>"předláždění vlivem dopravy"10</t>
  </si>
  <si>
    <t>33</t>
  </si>
  <si>
    <t>59245018</t>
  </si>
  <si>
    <t>dlažba skladebná betonová 200x100x60mm přírodní</t>
  </si>
  <si>
    <t>-132836122</t>
  </si>
  <si>
    <t>"poškozená dlažba vlivem dopravy"(10-2)*1,05</t>
  </si>
  <si>
    <t>34</t>
  </si>
  <si>
    <t>59245006</t>
  </si>
  <si>
    <t>dlažba skladebná betonová pro nevidomé 200x100x60mm barevná, červená</t>
  </si>
  <si>
    <t>1480803677</t>
  </si>
  <si>
    <t>dlažba skladebná betonová pro nevidomé 200x100x60mm barevná</t>
  </si>
  <si>
    <t>2*1,05</t>
  </si>
  <si>
    <t>35</t>
  </si>
  <si>
    <t>596211112</t>
  </si>
  <si>
    <t>Kladení zámkové dlažby komunikací pro pěší tl 60 mm skupiny A pl do 300 m2</t>
  </si>
  <si>
    <t>207960510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</si>
  <si>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</si>
  <si>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36</t>
  </si>
  <si>
    <t>59245008</t>
  </si>
  <si>
    <t>dlažba skladebná betonová 200x100x60mm barevná, žlutá</t>
  </si>
  <si>
    <t>345302035</t>
  </si>
  <si>
    <t>dlažba skladebná betonová 200x100x60mm barevná</t>
  </si>
  <si>
    <t>173*1,03</t>
  </si>
  <si>
    <t>37</t>
  </si>
  <si>
    <t>599632111.R</t>
  </si>
  <si>
    <t>Vyplnění spár dlažby z lomového kamene MC se zatřením - spáry kamenných obrub</t>
  </si>
  <si>
    <t>1945835097</t>
  </si>
  <si>
    <t xml:space="preserve">Vyplnění spár dlažby (přídlažby) z lomového kamene  v jakémkoliv sklonu plochy a jakékoliv tloušťky cementovou maltou se zatřením</t>
  </si>
  <si>
    <t>183*0,16</t>
  </si>
  <si>
    <t>Ostatní konstrukce a práce, bourání</t>
  </si>
  <si>
    <t>38</t>
  </si>
  <si>
    <t>914111111</t>
  </si>
  <si>
    <t>Montáž svislé dopravní značky do velikosti 1 m2 objímkami na sloupek nebo konzolu</t>
  </si>
  <si>
    <t>1324620399</t>
  </si>
  <si>
    <t>Montáž svislé dopravní značky základní velikosti do 1 m2 objímkami na sloupky nebo konzoly</t>
  </si>
  <si>
    <t>"stávající dzn na nový sloupek"2</t>
  </si>
  <si>
    <t>39</t>
  </si>
  <si>
    <t>914511112</t>
  </si>
  <si>
    <t>Montáž sloupku dopravních značek délky do 3,5 m s betonovým základem a patkou</t>
  </si>
  <si>
    <t>979716615</t>
  </si>
  <si>
    <t xml:space="preserve">Montáž sloupku dopravních značek  délky do 3,5 m do hliníkové patky</t>
  </si>
  <si>
    <t>"nový sloupek"1</t>
  </si>
  <si>
    <t>40</t>
  </si>
  <si>
    <t>40445225</t>
  </si>
  <si>
    <t>sloupek Zn pro dopravní značku D 60mm v 3,5m</t>
  </si>
  <si>
    <t>-1034696250</t>
  </si>
  <si>
    <t>41</t>
  </si>
  <si>
    <t>40445240</t>
  </si>
  <si>
    <t>patka hliníková pro sloupek D 60 mm</t>
  </si>
  <si>
    <t>957133655</t>
  </si>
  <si>
    <t>42</t>
  </si>
  <si>
    <t>40445253</t>
  </si>
  <si>
    <t>víčko plastové na sloupek D 60mm</t>
  </si>
  <si>
    <t>1226086026</t>
  </si>
  <si>
    <t>43</t>
  </si>
  <si>
    <t>40445256</t>
  </si>
  <si>
    <t>svorka upínací na sloupek dopravní značky D 60mm</t>
  </si>
  <si>
    <t>-2071024263</t>
  </si>
  <si>
    <t>2*2</t>
  </si>
  <si>
    <t>44</t>
  </si>
  <si>
    <t>916241213</t>
  </si>
  <si>
    <t xml:space="preserve">Osazení obrubníku kamenného stojatého s boční opěrou do lože z betonu prostého tř. C 20/25nXF3 </t>
  </si>
  <si>
    <t>301417894</t>
  </si>
  <si>
    <t>Osazení obrubníku kamenného se zřízením lože, s vyplněním a zatřením spár cementovou maltou stojatého s boční opěrou z betonu prostého, do lože z betonu prostého</t>
  </si>
  <si>
    <t>"dle PD B.2 - výšková úprava obrub"87+88,4+3,8+3,8</t>
  </si>
  <si>
    <t>45</t>
  </si>
  <si>
    <t>58380207</t>
  </si>
  <si>
    <t>krajník kamenný žulový silniční - doplnění dle stávající obruby</t>
  </si>
  <si>
    <t>1646618871</t>
  </si>
  <si>
    <t>krajník kamenný žulový silniční 160x200x300-800mm</t>
  </si>
  <si>
    <t>"doplnění + výměna poškozených - předpklad"5</t>
  </si>
  <si>
    <t>46</t>
  </si>
  <si>
    <t>966006132</t>
  </si>
  <si>
    <t>Odstranění značek dopravních nebo orientačních se sloupky s betonovými patkami</t>
  </si>
  <si>
    <t>CS ÚRS 2015 02</t>
  </si>
  <si>
    <t>-337201701</t>
  </si>
  <si>
    <t>Odstranění dopravních nebo orientačních značek se sloupkem s uložením hmot na vzdálenost do 20 m nebo s naložením na dopravní prostředek, se zásypem jam a jeho zhutněním s betonovou patkou</t>
  </si>
  <si>
    <t>1+1</t>
  </si>
  <si>
    <t>47</t>
  </si>
  <si>
    <t>979024442</t>
  </si>
  <si>
    <t>Očištění vybouraných obrubníků a krajníků chodníkových s uložením na palety</t>
  </si>
  <si>
    <t>799920753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</si>
  <si>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</si>
  <si>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48</t>
  </si>
  <si>
    <t>979054451</t>
  </si>
  <si>
    <t>Očištění vybouraných zámkových dlaždic s původním spárováním z kameniva těženého s uložením na palety</t>
  </si>
  <si>
    <t>410276220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</si>
  <si>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</si>
  <si>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"dle pol.č.113106123"</t>
  </si>
  <si>
    <t>"předláždění"18</t>
  </si>
  <si>
    <t>997</t>
  </si>
  <si>
    <t>Přesun sutě</t>
  </si>
  <si>
    <t>49</t>
  </si>
  <si>
    <t>997221551</t>
  </si>
  <si>
    <t>Vodorovná doprava suti ze sypkých materiálů do 1 km</t>
  </si>
  <si>
    <t>-713012257</t>
  </si>
  <si>
    <t>Vodorovná doprava suti bez naložení, ale se složením a s hrubým urovnáním ze sypkých materiálů, na vzdálenost do 1 km</t>
  </si>
  <si>
    <t>"kamenivo"50,17</t>
  </si>
  <si>
    <t>50</t>
  </si>
  <si>
    <t>997221559</t>
  </si>
  <si>
    <t>Příplatek ZKD 1 km u vodorovné dopravy suti ze sypkých materiálů</t>
  </si>
  <si>
    <t>775034970</t>
  </si>
  <si>
    <t>Vodorovná doprava suti bez naložení, ale se složením a s hrubým urovnáním Příplatek k ceně za každý další i započatý 1 km přes 1 km</t>
  </si>
  <si>
    <t>"na skládku do 15km"</t>
  </si>
  <si>
    <t>"kamenivo"50,17*14</t>
  </si>
  <si>
    <t>51</t>
  </si>
  <si>
    <t>997221571</t>
  </si>
  <si>
    <t>Vodorovná doprava vybouraných hmot do 1 km</t>
  </si>
  <si>
    <t>663531092</t>
  </si>
  <si>
    <t>Vodorovná doprava vybouraných hmot bez naložení, ale se složením a s hrubým urovnáním na vzdálenost do 1 km</t>
  </si>
  <si>
    <t>"beton kce"41,52</t>
  </si>
  <si>
    <t>"sl.dzn"0,164</t>
  </si>
  <si>
    <t>"živice"38,06</t>
  </si>
  <si>
    <t>"poškozená dlažba"4,68</t>
  </si>
  <si>
    <t>52</t>
  </si>
  <si>
    <t>997221579</t>
  </si>
  <si>
    <t>Příplatek ZKD 1 km u vodorovné dopravy vybouraných hmot</t>
  </si>
  <si>
    <t>-275412078</t>
  </si>
  <si>
    <t>Vodorovná doprava vybouraných hmot bez naložení, ale se složením a s hrubým urovnáním na vzdálenost Příplatek k ceně za každý další i započatý 1 km přes 1 km</t>
  </si>
  <si>
    <t>"odvoz na placenou skládku do 15km"</t>
  </si>
  <si>
    <t>84,424*14</t>
  </si>
  <si>
    <t>53</t>
  </si>
  <si>
    <t>997221815</t>
  </si>
  <si>
    <t>Poplatek za uložení betonového odpadu na skládce (skládkovné)</t>
  </si>
  <si>
    <t>1117445688</t>
  </si>
  <si>
    <t>Poplatek za uložení stavebního odpadu na skládce (skládkovné) betonového</t>
  </si>
  <si>
    <t>2,5+1,23</t>
  </si>
  <si>
    <t>54</t>
  </si>
  <si>
    <t>997221855</t>
  </si>
  <si>
    <t>Poplatek za uložení odpadu z kameniva na skládce (skládkovné)</t>
  </si>
  <si>
    <t>-363308875</t>
  </si>
  <si>
    <t>Poplatek za uložení stavebního odpadu na skládce (skládkovné) z kameniva</t>
  </si>
  <si>
    <t>22,56</t>
  </si>
  <si>
    <t>998</t>
  </si>
  <si>
    <t>Přesun hmot</t>
  </si>
  <si>
    <t>55</t>
  </si>
  <si>
    <t>998223011</t>
  </si>
  <si>
    <t>Přesun hmot pro pozemní komunikace s krytem dlážděným</t>
  </si>
  <si>
    <t>-1506175425</t>
  </si>
  <si>
    <t>Přesun hmot pro pozemní komunikace s krytem dlážděným dopravní vzdálenost do 200 m jakékoliv délky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</si>
</sst>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22</v>
      </c>
      <c r="AO7" s="20"/>
      <c r="AP7" s="20"/>
      <c r="AQ7" s="20"/>
      <c r="AR7" s="18"/>
      <c r="BE7" s="29"/>
      <c r="BS7" s="15" t="s">
        <v>23</v>
      </c>
    </row>
    <row r="8" ht="12" customHeight="1">
      <c r="B8" s="19"/>
      <c r="C8" s="20"/>
      <c r="D8" s="30" t="s">
        <v>24</v>
      </c>
      <c r="E8" s="20"/>
      <c r="F8" s="20"/>
      <c r="G8" s="20"/>
      <c r="H8" s="20"/>
      <c r="I8" s="20"/>
      <c r="J8" s="20"/>
      <c r="K8" s="25" t="s">
        <v>25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26</v>
      </c>
      <c r="AL8" s="20"/>
      <c r="AM8" s="20"/>
      <c r="AN8" s="31" t="s">
        <v>27</v>
      </c>
      <c r="AO8" s="20"/>
      <c r="AP8" s="20"/>
      <c r="AQ8" s="20"/>
      <c r="AR8" s="18"/>
      <c r="BE8" s="29"/>
      <c r="BS8" s="15" t="s">
        <v>28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29</v>
      </c>
    </row>
    <row r="10" ht="12" customHeight="1">
      <c r="B10" s="19"/>
      <c r="C10" s="20"/>
      <c r="D10" s="30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31</v>
      </c>
      <c r="AL10" s="20"/>
      <c r="AM10" s="20"/>
      <c r="AN10" s="25" t="s">
        <v>32</v>
      </c>
      <c r="AO10" s="20"/>
      <c r="AP10" s="20"/>
      <c r="AQ10" s="20"/>
      <c r="AR10" s="18"/>
      <c r="BE10" s="29"/>
      <c r="BS10" s="15" t="s">
        <v>18</v>
      </c>
    </row>
    <row r="11" ht="18.48" customHeight="1">
      <c r="B11" s="19"/>
      <c r="C11" s="20"/>
      <c r="D11" s="20"/>
      <c r="E11" s="25" t="s">
        <v>33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34</v>
      </c>
      <c r="AL11" s="20"/>
      <c r="AM11" s="20"/>
      <c r="AN11" s="25" t="s">
        <v>35</v>
      </c>
      <c r="AO11" s="20"/>
      <c r="AP11" s="20"/>
      <c r="AQ11" s="20"/>
      <c r="AR11" s="18"/>
      <c r="BE11" s="29"/>
      <c r="BS11" s="15" t="s">
        <v>18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ht="12" customHeight="1">
      <c r="B13" s="19"/>
      <c r="C13" s="20"/>
      <c r="D13" s="30" t="s">
        <v>36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31</v>
      </c>
      <c r="AL13" s="20"/>
      <c r="AM13" s="20"/>
      <c r="AN13" s="32" t="s">
        <v>37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37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34</v>
      </c>
      <c r="AL14" s="20"/>
      <c r="AM14" s="20"/>
      <c r="AN14" s="32" t="s">
        <v>37</v>
      </c>
      <c r="AO14" s="20"/>
      <c r="AP14" s="20"/>
      <c r="AQ14" s="20"/>
      <c r="AR14" s="18"/>
      <c r="BE14" s="29"/>
      <c r="BS14" s="15" t="s">
        <v>18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38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31</v>
      </c>
      <c r="AL16" s="20"/>
      <c r="AM16" s="20"/>
      <c r="AN16" s="25" t="s">
        <v>39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40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34</v>
      </c>
      <c r="AL17" s="20"/>
      <c r="AM17" s="20"/>
      <c r="AN17" s="25" t="s">
        <v>41</v>
      </c>
      <c r="AO17" s="20"/>
      <c r="AP17" s="20"/>
      <c r="AQ17" s="20"/>
      <c r="AR17" s="18"/>
      <c r="BE17" s="29"/>
      <c r="BS17" s="15" t="s">
        <v>4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42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31</v>
      </c>
      <c r="AL19" s="20"/>
      <c r="AM19" s="20"/>
      <c r="AN19" s="25" t="s">
        <v>39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43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34</v>
      </c>
      <c r="AL20" s="20"/>
      <c r="AM20" s="20"/>
      <c r="AN20" s="25" t="s">
        <v>41</v>
      </c>
      <c r="AO20" s="20"/>
      <c r="AP20" s="20"/>
      <c r="AQ20" s="20"/>
      <c r="AR20" s="18"/>
      <c r="BE20" s="29"/>
      <c r="BS20" s="15" t="s">
        <v>44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45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49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50</v>
      </c>
      <c r="E29" s="44"/>
      <c r="F29" s="30" t="s">
        <v>51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52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53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54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55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56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57</v>
      </c>
      <c r="U35" s="50"/>
      <c r="V35" s="50"/>
      <c r="W35" s="50"/>
      <c r="X35" s="52" t="s">
        <v>58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19-10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Chodník Československé armády u parku mezi ul.Pardubická a Žižkova, Přelouč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24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chodník ul.Československé armády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26</v>
      </c>
      <c r="AJ47" s="37"/>
      <c r="AK47" s="37"/>
      <c r="AL47" s="37"/>
      <c r="AM47" s="65" t="str">
        <f>IF(AN8= "","",AN8)</f>
        <v>13. 3. 2019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30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Přelouč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38</v>
      </c>
      <c r="AJ49" s="37"/>
      <c r="AK49" s="37"/>
      <c r="AL49" s="37"/>
      <c r="AM49" s="66" t="str">
        <f>IF(E17="","",E17)</f>
        <v>VDI projekt s.r.o.</v>
      </c>
      <c r="AN49" s="37"/>
      <c r="AO49" s="37"/>
      <c r="AP49" s="37"/>
      <c r="AQ49" s="37"/>
      <c r="AR49" s="41"/>
      <c r="AS49" s="67" t="s">
        <v>60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36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42</v>
      </c>
      <c r="AJ50" s="37"/>
      <c r="AK50" s="37"/>
      <c r="AL50" s="37"/>
      <c r="AM50" s="66" t="str">
        <f>IF(E20="","",E20)</f>
        <v>VDI projekt s.r.o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61</v>
      </c>
      <c r="D52" s="80"/>
      <c r="E52" s="80"/>
      <c r="F52" s="80"/>
      <c r="G52" s="80"/>
      <c r="H52" s="81"/>
      <c r="I52" s="82" t="s">
        <v>62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63</v>
      </c>
      <c r="AH52" s="80"/>
      <c r="AI52" s="80"/>
      <c r="AJ52" s="80"/>
      <c r="AK52" s="80"/>
      <c r="AL52" s="80"/>
      <c r="AM52" s="80"/>
      <c r="AN52" s="82" t="s">
        <v>64</v>
      </c>
      <c r="AO52" s="80"/>
      <c r="AP52" s="84"/>
      <c r="AQ52" s="85" t="s">
        <v>65</v>
      </c>
      <c r="AR52" s="41"/>
      <c r="AS52" s="86" t="s">
        <v>66</v>
      </c>
      <c r="AT52" s="87" t="s">
        <v>67</v>
      </c>
      <c r="AU52" s="87" t="s">
        <v>68</v>
      </c>
      <c r="AV52" s="87" t="s">
        <v>69</v>
      </c>
      <c r="AW52" s="87" t="s">
        <v>70</v>
      </c>
      <c r="AX52" s="87" t="s">
        <v>71</v>
      </c>
      <c r="AY52" s="87" t="s">
        <v>72</v>
      </c>
      <c r="AZ52" s="87" t="s">
        <v>73</v>
      </c>
      <c r="BA52" s="87" t="s">
        <v>74</v>
      </c>
      <c r="BB52" s="87" t="s">
        <v>75</v>
      </c>
      <c r="BC52" s="87" t="s">
        <v>76</v>
      </c>
      <c r="BD52" s="88" t="s">
        <v>77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78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S54" s="103" t="s">
        <v>79</v>
      </c>
      <c r="BT54" s="103" t="s">
        <v>80</v>
      </c>
      <c r="BU54" s="104" t="s">
        <v>81</v>
      </c>
      <c r="BV54" s="103" t="s">
        <v>82</v>
      </c>
      <c r="BW54" s="103" t="s">
        <v>5</v>
      </c>
      <c r="BX54" s="103" t="s">
        <v>83</v>
      </c>
      <c r="CL54" s="103" t="s">
        <v>20</v>
      </c>
    </row>
    <row r="55" s="5" customFormat="1" ht="16.5" customHeight="1">
      <c r="A55" s="105" t="s">
        <v>84</v>
      </c>
      <c r="B55" s="106"/>
      <c r="C55" s="107"/>
      <c r="D55" s="108" t="s">
        <v>85</v>
      </c>
      <c r="E55" s="108"/>
      <c r="F55" s="108"/>
      <c r="G55" s="108"/>
      <c r="H55" s="108"/>
      <c r="I55" s="109"/>
      <c r="J55" s="108" t="s">
        <v>86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'SO001 - Vedlejší a ostatn...'!J30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87</v>
      </c>
      <c r="AR55" s="112"/>
      <c r="AS55" s="113">
        <v>0</v>
      </c>
      <c r="AT55" s="114">
        <f>ROUND(SUM(AV55:AW55),2)</f>
        <v>0</v>
      </c>
      <c r="AU55" s="115">
        <f>'SO001 - Vedlejší a ostatn...'!P81</f>
        <v>0</v>
      </c>
      <c r="AV55" s="114">
        <f>'SO001 - Vedlejší a ostatn...'!J33</f>
        <v>0</v>
      </c>
      <c r="AW55" s="114">
        <f>'SO001 - Vedlejší a ostatn...'!J34</f>
        <v>0</v>
      </c>
      <c r="AX55" s="114">
        <f>'SO001 - Vedlejší a ostatn...'!J35</f>
        <v>0</v>
      </c>
      <c r="AY55" s="114">
        <f>'SO001 - Vedlejší a ostatn...'!J36</f>
        <v>0</v>
      </c>
      <c r="AZ55" s="114">
        <f>'SO001 - Vedlejší a ostatn...'!F33</f>
        <v>0</v>
      </c>
      <c r="BA55" s="114">
        <f>'SO001 - Vedlejší a ostatn...'!F34</f>
        <v>0</v>
      </c>
      <c r="BB55" s="114">
        <f>'SO001 - Vedlejší a ostatn...'!F35</f>
        <v>0</v>
      </c>
      <c r="BC55" s="114">
        <f>'SO001 - Vedlejší a ostatn...'!F36</f>
        <v>0</v>
      </c>
      <c r="BD55" s="116">
        <f>'SO001 - Vedlejší a ostatn...'!F37</f>
        <v>0</v>
      </c>
      <c r="BT55" s="117" t="s">
        <v>23</v>
      </c>
      <c r="BV55" s="117" t="s">
        <v>82</v>
      </c>
      <c r="BW55" s="117" t="s">
        <v>88</v>
      </c>
      <c r="BX55" s="117" t="s">
        <v>5</v>
      </c>
      <c r="CL55" s="117" t="s">
        <v>20</v>
      </c>
      <c r="CM55" s="117" t="s">
        <v>89</v>
      </c>
    </row>
    <row r="56" s="5" customFormat="1" ht="16.5" customHeight="1">
      <c r="A56" s="105" t="s">
        <v>84</v>
      </c>
      <c r="B56" s="106"/>
      <c r="C56" s="107"/>
      <c r="D56" s="108" t="s">
        <v>90</v>
      </c>
      <c r="E56" s="108"/>
      <c r="F56" s="108"/>
      <c r="G56" s="108"/>
      <c r="H56" s="108"/>
      <c r="I56" s="109"/>
      <c r="J56" s="108" t="s">
        <v>91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'SO101 - Chodník'!J30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87</v>
      </c>
      <c r="AR56" s="112"/>
      <c r="AS56" s="118">
        <v>0</v>
      </c>
      <c r="AT56" s="119">
        <f>ROUND(SUM(AV56:AW56),2)</f>
        <v>0</v>
      </c>
      <c r="AU56" s="120">
        <f>'SO101 - Chodník'!P86</f>
        <v>0</v>
      </c>
      <c r="AV56" s="119">
        <f>'SO101 - Chodník'!J33</f>
        <v>0</v>
      </c>
      <c r="AW56" s="119">
        <f>'SO101 - Chodník'!J34</f>
        <v>0</v>
      </c>
      <c r="AX56" s="119">
        <f>'SO101 - Chodník'!J35</f>
        <v>0</v>
      </c>
      <c r="AY56" s="119">
        <f>'SO101 - Chodník'!J36</f>
        <v>0</v>
      </c>
      <c r="AZ56" s="119">
        <f>'SO101 - Chodník'!F33</f>
        <v>0</v>
      </c>
      <c r="BA56" s="119">
        <f>'SO101 - Chodník'!F34</f>
        <v>0</v>
      </c>
      <c r="BB56" s="119">
        <f>'SO101 - Chodník'!F35</f>
        <v>0</v>
      </c>
      <c r="BC56" s="119">
        <f>'SO101 - Chodník'!F36</f>
        <v>0</v>
      </c>
      <c r="BD56" s="121">
        <f>'SO101 - Chodník'!F37</f>
        <v>0</v>
      </c>
      <c r="BT56" s="117" t="s">
        <v>23</v>
      </c>
      <c r="BV56" s="117" t="s">
        <v>82</v>
      </c>
      <c r="BW56" s="117" t="s">
        <v>92</v>
      </c>
      <c r="BX56" s="117" t="s">
        <v>5</v>
      </c>
      <c r="CL56" s="117" t="s">
        <v>93</v>
      </c>
      <c r="CM56" s="117" t="s">
        <v>89</v>
      </c>
    </row>
    <row r="57" s="1" customFormat="1" ht="30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</row>
    <row r="58" s="1" customFormat="1" ht="6.96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1"/>
    </row>
  </sheetData>
  <sheetProtection sheet="1" formatColumns="0" formatRows="0" objects="1" scenarios="1" spinCount="100000" saltValue="3rgfs4noXxV6SjVSzyYeFC/C+wJjIeFK6H28604OeA/dtj2p5wypWsWYRuX8Vxt3GXFqkga/xUw+/V0eUG9kPA==" hashValue="WsaGoFLZqIKTftbSry4tzF/67C8oa9n1Ox5DzkVbrVnUxdQVGzAD8E3cWoj3o2l3rwqd9AkUicZz3ovMrO4jFA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001 - Vedlejší a ostatn...'!C2" display="/"/>
    <hyperlink ref="A56" location="'SO101 - Chodník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88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89</v>
      </c>
    </row>
    <row r="4" ht="24.96" customHeight="1">
      <c r="B4" s="18"/>
      <c r="D4" s="126" t="s">
        <v>94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Chodník Československé armády u parku mezi ul.Pardubická a Žižkova, Přelouč</v>
      </c>
      <c r="F7" s="127"/>
      <c r="G7" s="127"/>
      <c r="H7" s="127"/>
      <c r="L7" s="18"/>
    </row>
    <row r="8" s="1" customFormat="1" ht="12" customHeight="1">
      <c r="B8" s="41"/>
      <c r="D8" s="127" t="s">
        <v>95</v>
      </c>
      <c r="I8" s="129"/>
      <c r="L8" s="41"/>
    </row>
    <row r="9" s="1" customFormat="1" ht="36.96" customHeight="1">
      <c r="B9" s="41"/>
      <c r="E9" s="130" t="s">
        <v>96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19</v>
      </c>
      <c r="F11" s="15" t="s">
        <v>20</v>
      </c>
      <c r="I11" s="131" t="s">
        <v>21</v>
      </c>
      <c r="J11" s="15" t="s">
        <v>22</v>
      </c>
      <c r="L11" s="41"/>
    </row>
    <row r="12" s="1" customFormat="1" ht="12" customHeight="1">
      <c r="B12" s="41"/>
      <c r="D12" s="127" t="s">
        <v>24</v>
      </c>
      <c r="F12" s="15" t="s">
        <v>25</v>
      </c>
      <c r="I12" s="131" t="s">
        <v>26</v>
      </c>
      <c r="J12" s="132" t="str">
        <f>'Rekapitulace stavby'!AN8</f>
        <v>13. 3. 2019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30</v>
      </c>
      <c r="I14" s="131" t="s">
        <v>31</v>
      </c>
      <c r="J14" s="15" t="s">
        <v>32</v>
      </c>
      <c r="L14" s="41"/>
    </row>
    <row r="15" s="1" customFormat="1" ht="18" customHeight="1">
      <c r="B15" s="41"/>
      <c r="E15" s="15" t="s">
        <v>33</v>
      </c>
      <c r="I15" s="131" t="s">
        <v>34</v>
      </c>
      <c r="J15" s="15" t="s">
        <v>35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36</v>
      </c>
      <c r="I17" s="131" t="s">
        <v>31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34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38</v>
      </c>
      <c r="I20" s="131" t="s">
        <v>31</v>
      </c>
      <c r="J20" s="15" t="s">
        <v>39</v>
      </c>
      <c r="L20" s="41"/>
    </row>
    <row r="21" s="1" customFormat="1" ht="18" customHeight="1">
      <c r="B21" s="41"/>
      <c r="E21" s="15" t="s">
        <v>40</v>
      </c>
      <c r="I21" s="131" t="s">
        <v>34</v>
      </c>
      <c r="J21" s="15" t="s">
        <v>41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42</v>
      </c>
      <c r="I23" s="131" t="s">
        <v>31</v>
      </c>
      <c r="J23" s="15" t="s">
        <v>39</v>
      </c>
      <c r="L23" s="41"/>
    </row>
    <row r="24" s="1" customFormat="1" ht="18" customHeight="1">
      <c r="B24" s="41"/>
      <c r="E24" s="15" t="s">
        <v>40</v>
      </c>
      <c r="I24" s="131" t="s">
        <v>34</v>
      </c>
      <c r="J24" s="15" t="s">
        <v>41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45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46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48</v>
      </c>
      <c r="I32" s="140" t="s">
        <v>47</v>
      </c>
      <c r="J32" s="139" t="s">
        <v>49</v>
      </c>
      <c r="L32" s="41"/>
    </row>
    <row r="33" s="1" customFormat="1" ht="14.4" customHeight="1">
      <c r="B33" s="41"/>
      <c r="D33" s="127" t="s">
        <v>50</v>
      </c>
      <c r="E33" s="127" t="s">
        <v>51</v>
      </c>
      <c r="F33" s="141">
        <f>ROUND((SUM(BE81:BE96)),  2)</f>
        <v>0</v>
      </c>
      <c r="I33" s="142">
        <v>0.20999999999999999</v>
      </c>
      <c r="J33" s="141">
        <f>ROUND(((SUM(BE81:BE96))*I33),  2)</f>
        <v>0</v>
      </c>
      <c r="L33" s="41"/>
    </row>
    <row r="34" s="1" customFormat="1" ht="14.4" customHeight="1">
      <c r="B34" s="41"/>
      <c r="E34" s="127" t="s">
        <v>52</v>
      </c>
      <c r="F34" s="141">
        <f>ROUND((SUM(BF81:BF96)),  2)</f>
        <v>0</v>
      </c>
      <c r="I34" s="142">
        <v>0.14999999999999999</v>
      </c>
      <c r="J34" s="141">
        <f>ROUND(((SUM(BF81:BF96))*I34),  2)</f>
        <v>0</v>
      </c>
      <c r="L34" s="41"/>
    </row>
    <row r="35" hidden="1" s="1" customFormat="1" ht="14.4" customHeight="1">
      <c r="B35" s="41"/>
      <c r="E35" s="127" t="s">
        <v>53</v>
      </c>
      <c r="F35" s="141">
        <f>ROUND((SUM(BG81:BG96)),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54</v>
      </c>
      <c r="F36" s="141">
        <f>ROUND((SUM(BH81:BH96)),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55</v>
      </c>
      <c r="F37" s="141">
        <f>ROUND((SUM(BI81:BI96)),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56</v>
      </c>
      <c r="E39" s="145"/>
      <c r="F39" s="145"/>
      <c r="G39" s="146" t="s">
        <v>57</v>
      </c>
      <c r="H39" s="147" t="s">
        <v>58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97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Chodník Československé armády u parku mezi ul.Pardubická a Žižkova, Přelouč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95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SO001 - Vedlejší a ostatní náklady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24</v>
      </c>
      <c r="D52" s="37"/>
      <c r="E52" s="37"/>
      <c r="F52" s="25" t="str">
        <f>F12</f>
        <v>chodník ul.Československé armády</v>
      </c>
      <c r="G52" s="37"/>
      <c r="H52" s="37"/>
      <c r="I52" s="131" t="s">
        <v>26</v>
      </c>
      <c r="J52" s="65" t="str">
        <f>IF(J12="","",J12)</f>
        <v>13. 3. 2019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30</v>
      </c>
      <c r="D54" s="37"/>
      <c r="E54" s="37"/>
      <c r="F54" s="25" t="str">
        <f>E15</f>
        <v>Město Přelouč</v>
      </c>
      <c r="G54" s="37"/>
      <c r="H54" s="37"/>
      <c r="I54" s="131" t="s">
        <v>38</v>
      </c>
      <c r="J54" s="34" t="str">
        <f>E21</f>
        <v>VDI projekt s.r.o.</v>
      </c>
      <c r="K54" s="37"/>
      <c r="L54" s="41"/>
    </row>
    <row r="55" s="1" customFormat="1" ht="13.65" customHeight="1">
      <c r="B55" s="36"/>
      <c r="C55" s="30" t="s">
        <v>36</v>
      </c>
      <c r="D55" s="37"/>
      <c r="E55" s="37"/>
      <c r="F55" s="25" t="str">
        <f>IF(E18="","",E18)</f>
        <v>Vyplň údaj</v>
      </c>
      <c r="G55" s="37"/>
      <c r="H55" s="37"/>
      <c r="I55" s="131" t="s">
        <v>42</v>
      </c>
      <c r="J55" s="34" t="str">
        <f>E24</f>
        <v>VDI projekt 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98</v>
      </c>
      <c r="D57" s="159"/>
      <c r="E57" s="159"/>
      <c r="F57" s="159"/>
      <c r="G57" s="159"/>
      <c r="H57" s="159"/>
      <c r="I57" s="160"/>
      <c r="J57" s="161" t="s">
        <v>99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100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101</v>
      </c>
    </row>
    <row r="60" s="7" customFormat="1" ht="24.96" customHeight="1">
      <c r="B60" s="163"/>
      <c r="C60" s="164"/>
      <c r="D60" s="165" t="s">
        <v>102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7" customFormat="1" ht="24.96" customHeight="1">
      <c r="B61" s="163"/>
      <c r="C61" s="164"/>
      <c r="D61" s="165" t="s">
        <v>103</v>
      </c>
      <c r="E61" s="166"/>
      <c r="F61" s="166"/>
      <c r="G61" s="166"/>
      <c r="H61" s="166"/>
      <c r="I61" s="167"/>
      <c r="J61" s="168">
        <f>J94</f>
        <v>0</v>
      </c>
      <c r="K61" s="164"/>
      <c r="L61" s="169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104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>Chodník Československé armády u parku mezi ul.Pardubická a Žižkova, Přelouč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95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SO001 - Vedlejší a ostatní náklady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24</v>
      </c>
      <c r="D75" s="37"/>
      <c r="E75" s="37"/>
      <c r="F75" s="25" t="str">
        <f>F12</f>
        <v>chodník ul.Československé armády</v>
      </c>
      <c r="G75" s="37"/>
      <c r="H75" s="37"/>
      <c r="I75" s="131" t="s">
        <v>26</v>
      </c>
      <c r="J75" s="65" t="str">
        <f>IF(J12="","",J12)</f>
        <v>13. 3. 2019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30</v>
      </c>
      <c r="D77" s="37"/>
      <c r="E77" s="37"/>
      <c r="F77" s="25" t="str">
        <f>E15</f>
        <v>Město Přelouč</v>
      </c>
      <c r="G77" s="37"/>
      <c r="H77" s="37"/>
      <c r="I77" s="131" t="s">
        <v>38</v>
      </c>
      <c r="J77" s="34" t="str">
        <f>E21</f>
        <v>VDI projekt s.r.o.</v>
      </c>
      <c r="K77" s="37"/>
      <c r="L77" s="41"/>
    </row>
    <row r="78" s="1" customFormat="1" ht="13.65" customHeight="1">
      <c r="B78" s="36"/>
      <c r="C78" s="30" t="s">
        <v>36</v>
      </c>
      <c r="D78" s="37"/>
      <c r="E78" s="37"/>
      <c r="F78" s="25" t="str">
        <f>IF(E18="","",E18)</f>
        <v>Vyplň údaj</v>
      </c>
      <c r="G78" s="37"/>
      <c r="H78" s="37"/>
      <c r="I78" s="131" t="s">
        <v>42</v>
      </c>
      <c r="J78" s="34" t="str">
        <f>E24</f>
        <v>VDI projekt s.r.o.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8" customFormat="1" ht="29.28" customHeight="1">
      <c r="B80" s="170"/>
      <c r="C80" s="171" t="s">
        <v>105</v>
      </c>
      <c r="D80" s="172" t="s">
        <v>65</v>
      </c>
      <c r="E80" s="172" t="s">
        <v>61</v>
      </c>
      <c r="F80" s="172" t="s">
        <v>62</v>
      </c>
      <c r="G80" s="172" t="s">
        <v>106</v>
      </c>
      <c r="H80" s="172" t="s">
        <v>107</v>
      </c>
      <c r="I80" s="173" t="s">
        <v>108</v>
      </c>
      <c r="J80" s="172" t="s">
        <v>99</v>
      </c>
      <c r="K80" s="174" t="s">
        <v>109</v>
      </c>
      <c r="L80" s="175"/>
      <c r="M80" s="86" t="s">
        <v>1</v>
      </c>
      <c r="N80" s="87" t="s">
        <v>50</v>
      </c>
      <c r="O80" s="87" t="s">
        <v>110</v>
      </c>
      <c r="P80" s="87" t="s">
        <v>111</v>
      </c>
      <c r="Q80" s="87" t="s">
        <v>112</v>
      </c>
      <c r="R80" s="87" t="s">
        <v>113</v>
      </c>
      <c r="S80" s="87" t="s">
        <v>114</v>
      </c>
      <c r="T80" s="88" t="s">
        <v>115</v>
      </c>
    </row>
    <row r="81" s="1" customFormat="1" ht="22.8" customHeight="1">
      <c r="B81" s="36"/>
      <c r="C81" s="93" t="s">
        <v>116</v>
      </c>
      <c r="D81" s="37"/>
      <c r="E81" s="37"/>
      <c r="F81" s="37"/>
      <c r="G81" s="37"/>
      <c r="H81" s="37"/>
      <c r="I81" s="129"/>
      <c r="J81" s="176">
        <f>BK81</f>
        <v>0</v>
      </c>
      <c r="K81" s="37"/>
      <c r="L81" s="41"/>
      <c r="M81" s="89"/>
      <c r="N81" s="90"/>
      <c r="O81" s="90"/>
      <c r="P81" s="177">
        <f>P82+P94</f>
        <v>0</v>
      </c>
      <c r="Q81" s="90"/>
      <c r="R81" s="177">
        <f>R82+R94</f>
        <v>0</v>
      </c>
      <c r="S81" s="90"/>
      <c r="T81" s="178">
        <f>T82+T94</f>
        <v>0</v>
      </c>
      <c r="AT81" s="15" t="s">
        <v>79</v>
      </c>
      <c r="AU81" s="15" t="s">
        <v>101</v>
      </c>
      <c r="BK81" s="179">
        <f>BK82+BK94</f>
        <v>0</v>
      </c>
    </row>
    <row r="82" s="9" customFormat="1" ht="25.92" customHeight="1">
      <c r="B82" s="180"/>
      <c r="C82" s="181"/>
      <c r="D82" s="182" t="s">
        <v>79</v>
      </c>
      <c r="E82" s="183" t="s">
        <v>117</v>
      </c>
      <c r="F82" s="183" t="s">
        <v>118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SUM(P83:P93)</f>
        <v>0</v>
      </c>
      <c r="Q82" s="188"/>
      <c r="R82" s="189">
        <f>SUM(R83:R93)</f>
        <v>0</v>
      </c>
      <c r="S82" s="188"/>
      <c r="T82" s="190">
        <f>SUM(T83:T93)</f>
        <v>0</v>
      </c>
      <c r="AR82" s="191" t="s">
        <v>119</v>
      </c>
      <c r="AT82" s="192" t="s">
        <v>79</v>
      </c>
      <c r="AU82" s="192" t="s">
        <v>80</v>
      </c>
      <c r="AY82" s="191" t="s">
        <v>120</v>
      </c>
      <c r="BK82" s="193">
        <f>SUM(BK83:BK93)</f>
        <v>0</v>
      </c>
    </row>
    <row r="83" s="1" customFormat="1" ht="16.5" customHeight="1">
      <c r="B83" s="36"/>
      <c r="C83" s="194" t="s">
        <v>23</v>
      </c>
      <c r="D83" s="194" t="s">
        <v>121</v>
      </c>
      <c r="E83" s="195" t="s">
        <v>122</v>
      </c>
      <c r="F83" s="196" t="s">
        <v>118</v>
      </c>
      <c r="G83" s="197" t="s">
        <v>123</v>
      </c>
      <c r="H83" s="198">
        <v>1</v>
      </c>
      <c r="I83" s="199"/>
      <c r="J83" s="200">
        <f>ROUND(I83*H83,2)</f>
        <v>0</v>
      </c>
      <c r="K83" s="196" t="s">
        <v>1</v>
      </c>
      <c r="L83" s="41"/>
      <c r="M83" s="201" t="s">
        <v>1</v>
      </c>
      <c r="N83" s="202" t="s">
        <v>51</v>
      </c>
      <c r="O83" s="77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AR83" s="15" t="s">
        <v>119</v>
      </c>
      <c r="AT83" s="15" t="s">
        <v>121</v>
      </c>
      <c r="AU83" s="15" t="s">
        <v>23</v>
      </c>
      <c r="AY83" s="15" t="s">
        <v>120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5" t="s">
        <v>23</v>
      </c>
      <c r="BK83" s="205">
        <f>ROUND(I83*H83,2)</f>
        <v>0</v>
      </c>
      <c r="BL83" s="15" t="s">
        <v>119</v>
      </c>
      <c r="BM83" s="15" t="s">
        <v>124</v>
      </c>
    </row>
    <row r="84" s="1" customFormat="1">
      <c r="B84" s="36"/>
      <c r="C84" s="37"/>
      <c r="D84" s="206" t="s">
        <v>125</v>
      </c>
      <c r="E84" s="37"/>
      <c r="F84" s="207" t="s">
        <v>126</v>
      </c>
      <c r="G84" s="37"/>
      <c r="H84" s="37"/>
      <c r="I84" s="129"/>
      <c r="J84" s="37"/>
      <c r="K84" s="37"/>
      <c r="L84" s="41"/>
      <c r="M84" s="208"/>
      <c r="N84" s="77"/>
      <c r="O84" s="77"/>
      <c r="P84" s="77"/>
      <c r="Q84" s="77"/>
      <c r="R84" s="77"/>
      <c r="S84" s="77"/>
      <c r="T84" s="78"/>
      <c r="AT84" s="15" t="s">
        <v>125</v>
      </c>
      <c r="AU84" s="15" t="s">
        <v>23</v>
      </c>
    </row>
    <row r="85" s="1" customFormat="1" ht="16.5" customHeight="1">
      <c r="B85" s="36"/>
      <c r="C85" s="194" t="s">
        <v>89</v>
      </c>
      <c r="D85" s="194" t="s">
        <v>121</v>
      </c>
      <c r="E85" s="195" t="s">
        <v>127</v>
      </c>
      <c r="F85" s="196" t="s">
        <v>128</v>
      </c>
      <c r="G85" s="197" t="s">
        <v>123</v>
      </c>
      <c r="H85" s="198">
        <v>1</v>
      </c>
      <c r="I85" s="199"/>
      <c r="J85" s="200">
        <f>ROUND(I85*H85,2)</f>
        <v>0</v>
      </c>
      <c r="K85" s="196" t="s">
        <v>1</v>
      </c>
      <c r="L85" s="41"/>
      <c r="M85" s="201" t="s">
        <v>1</v>
      </c>
      <c r="N85" s="202" t="s">
        <v>51</v>
      </c>
      <c r="O85" s="77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AR85" s="15" t="s">
        <v>119</v>
      </c>
      <c r="AT85" s="15" t="s">
        <v>121</v>
      </c>
      <c r="AU85" s="15" t="s">
        <v>23</v>
      </c>
      <c r="AY85" s="15" t="s">
        <v>120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5" t="s">
        <v>23</v>
      </c>
      <c r="BK85" s="205">
        <f>ROUND(I85*H85,2)</f>
        <v>0</v>
      </c>
      <c r="BL85" s="15" t="s">
        <v>119</v>
      </c>
      <c r="BM85" s="15" t="s">
        <v>129</v>
      </c>
    </row>
    <row r="86" s="1" customFormat="1">
      <c r="B86" s="36"/>
      <c r="C86" s="37"/>
      <c r="D86" s="206" t="s">
        <v>125</v>
      </c>
      <c r="E86" s="37"/>
      <c r="F86" s="207" t="s">
        <v>130</v>
      </c>
      <c r="G86" s="37"/>
      <c r="H86" s="37"/>
      <c r="I86" s="129"/>
      <c r="J86" s="37"/>
      <c r="K86" s="37"/>
      <c r="L86" s="41"/>
      <c r="M86" s="208"/>
      <c r="N86" s="77"/>
      <c r="O86" s="77"/>
      <c r="P86" s="77"/>
      <c r="Q86" s="77"/>
      <c r="R86" s="77"/>
      <c r="S86" s="77"/>
      <c r="T86" s="78"/>
      <c r="AT86" s="15" t="s">
        <v>125</v>
      </c>
      <c r="AU86" s="15" t="s">
        <v>23</v>
      </c>
    </row>
    <row r="87" s="1" customFormat="1" ht="16.5" customHeight="1">
      <c r="B87" s="36"/>
      <c r="C87" s="194" t="s">
        <v>131</v>
      </c>
      <c r="D87" s="194" t="s">
        <v>121</v>
      </c>
      <c r="E87" s="195" t="s">
        <v>132</v>
      </c>
      <c r="F87" s="196" t="s">
        <v>133</v>
      </c>
      <c r="G87" s="197" t="s">
        <v>123</v>
      </c>
      <c r="H87" s="198">
        <v>1</v>
      </c>
      <c r="I87" s="199"/>
      <c r="J87" s="200">
        <f>ROUND(I87*H87,2)</f>
        <v>0</v>
      </c>
      <c r="K87" s="196" t="s">
        <v>1</v>
      </c>
      <c r="L87" s="41"/>
      <c r="M87" s="201" t="s">
        <v>1</v>
      </c>
      <c r="N87" s="202" t="s">
        <v>51</v>
      </c>
      <c r="O87" s="77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AR87" s="15" t="s">
        <v>119</v>
      </c>
      <c r="AT87" s="15" t="s">
        <v>121</v>
      </c>
      <c r="AU87" s="15" t="s">
        <v>23</v>
      </c>
      <c r="AY87" s="15" t="s">
        <v>120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5" t="s">
        <v>23</v>
      </c>
      <c r="BK87" s="205">
        <f>ROUND(I87*H87,2)</f>
        <v>0</v>
      </c>
      <c r="BL87" s="15" t="s">
        <v>119</v>
      </c>
      <c r="BM87" s="15" t="s">
        <v>134</v>
      </c>
    </row>
    <row r="88" s="1" customFormat="1">
      <c r="B88" s="36"/>
      <c r="C88" s="37"/>
      <c r="D88" s="206" t="s">
        <v>125</v>
      </c>
      <c r="E88" s="37"/>
      <c r="F88" s="207" t="s">
        <v>135</v>
      </c>
      <c r="G88" s="37"/>
      <c r="H88" s="37"/>
      <c r="I88" s="129"/>
      <c r="J88" s="37"/>
      <c r="K88" s="37"/>
      <c r="L88" s="41"/>
      <c r="M88" s="208"/>
      <c r="N88" s="77"/>
      <c r="O88" s="77"/>
      <c r="P88" s="77"/>
      <c r="Q88" s="77"/>
      <c r="R88" s="77"/>
      <c r="S88" s="77"/>
      <c r="T88" s="78"/>
      <c r="AT88" s="15" t="s">
        <v>125</v>
      </c>
      <c r="AU88" s="15" t="s">
        <v>23</v>
      </c>
    </row>
    <row r="89" s="1" customFormat="1" ht="22.5" customHeight="1">
      <c r="B89" s="36"/>
      <c r="C89" s="194" t="s">
        <v>119</v>
      </c>
      <c r="D89" s="194" t="s">
        <v>121</v>
      </c>
      <c r="E89" s="195" t="s">
        <v>136</v>
      </c>
      <c r="F89" s="196" t="s">
        <v>137</v>
      </c>
      <c r="G89" s="197" t="s">
        <v>123</v>
      </c>
      <c r="H89" s="198">
        <v>1</v>
      </c>
      <c r="I89" s="199"/>
      <c r="J89" s="200">
        <f>ROUND(I89*H89,2)</f>
        <v>0</v>
      </c>
      <c r="K89" s="196" t="s">
        <v>1</v>
      </c>
      <c r="L89" s="41"/>
      <c r="M89" s="201" t="s">
        <v>1</v>
      </c>
      <c r="N89" s="202" t="s">
        <v>51</v>
      </c>
      <c r="O89" s="77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AR89" s="15" t="s">
        <v>119</v>
      </c>
      <c r="AT89" s="15" t="s">
        <v>121</v>
      </c>
      <c r="AU89" s="15" t="s">
        <v>23</v>
      </c>
      <c r="AY89" s="15" t="s">
        <v>120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5" t="s">
        <v>23</v>
      </c>
      <c r="BK89" s="205">
        <f>ROUND(I89*H89,2)</f>
        <v>0</v>
      </c>
      <c r="BL89" s="15" t="s">
        <v>119</v>
      </c>
      <c r="BM89" s="15" t="s">
        <v>138</v>
      </c>
    </row>
    <row r="90" s="1" customFormat="1">
      <c r="B90" s="36"/>
      <c r="C90" s="37"/>
      <c r="D90" s="206" t="s">
        <v>125</v>
      </c>
      <c r="E90" s="37"/>
      <c r="F90" s="207" t="s">
        <v>139</v>
      </c>
      <c r="G90" s="37"/>
      <c r="H90" s="37"/>
      <c r="I90" s="129"/>
      <c r="J90" s="37"/>
      <c r="K90" s="37"/>
      <c r="L90" s="41"/>
      <c r="M90" s="208"/>
      <c r="N90" s="77"/>
      <c r="O90" s="77"/>
      <c r="P90" s="77"/>
      <c r="Q90" s="77"/>
      <c r="R90" s="77"/>
      <c r="S90" s="77"/>
      <c r="T90" s="78"/>
      <c r="AT90" s="15" t="s">
        <v>125</v>
      </c>
      <c r="AU90" s="15" t="s">
        <v>23</v>
      </c>
    </row>
    <row r="91" s="10" customFormat="1">
      <c r="B91" s="209"/>
      <c r="C91" s="210"/>
      <c r="D91" s="206" t="s">
        <v>140</v>
      </c>
      <c r="E91" s="211" t="s">
        <v>1</v>
      </c>
      <c r="F91" s="212" t="s">
        <v>141</v>
      </c>
      <c r="G91" s="210"/>
      <c r="H91" s="213">
        <v>1</v>
      </c>
      <c r="I91" s="214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140</v>
      </c>
      <c r="AU91" s="219" t="s">
        <v>23</v>
      </c>
      <c r="AV91" s="10" t="s">
        <v>89</v>
      </c>
      <c r="AW91" s="10" t="s">
        <v>44</v>
      </c>
      <c r="AX91" s="10" t="s">
        <v>23</v>
      </c>
      <c r="AY91" s="219" t="s">
        <v>120</v>
      </c>
    </row>
    <row r="92" s="1" customFormat="1" ht="16.5" customHeight="1">
      <c r="B92" s="36"/>
      <c r="C92" s="194" t="s">
        <v>142</v>
      </c>
      <c r="D92" s="194" t="s">
        <v>121</v>
      </c>
      <c r="E92" s="195" t="s">
        <v>143</v>
      </c>
      <c r="F92" s="196" t="s">
        <v>144</v>
      </c>
      <c r="G92" s="197" t="s">
        <v>123</v>
      </c>
      <c r="H92" s="198">
        <v>1</v>
      </c>
      <c r="I92" s="199"/>
      <c r="J92" s="200">
        <f>ROUND(I92*H92,2)</f>
        <v>0</v>
      </c>
      <c r="K92" s="196" t="s">
        <v>1</v>
      </c>
      <c r="L92" s="41"/>
      <c r="M92" s="201" t="s">
        <v>1</v>
      </c>
      <c r="N92" s="202" t="s">
        <v>51</v>
      </c>
      <c r="O92" s="77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AR92" s="15" t="s">
        <v>119</v>
      </c>
      <c r="AT92" s="15" t="s">
        <v>121</v>
      </c>
      <c r="AU92" s="15" t="s">
        <v>23</v>
      </c>
      <c r="AY92" s="15" t="s">
        <v>120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5" t="s">
        <v>23</v>
      </c>
      <c r="BK92" s="205">
        <f>ROUND(I92*H92,2)</f>
        <v>0</v>
      </c>
      <c r="BL92" s="15" t="s">
        <v>119</v>
      </c>
      <c r="BM92" s="15" t="s">
        <v>145</v>
      </c>
    </row>
    <row r="93" s="1" customFormat="1">
      <c r="B93" s="36"/>
      <c r="C93" s="37"/>
      <c r="D93" s="206" t="s">
        <v>125</v>
      </c>
      <c r="E93" s="37"/>
      <c r="F93" s="207" t="s">
        <v>146</v>
      </c>
      <c r="G93" s="37"/>
      <c r="H93" s="37"/>
      <c r="I93" s="129"/>
      <c r="J93" s="37"/>
      <c r="K93" s="37"/>
      <c r="L93" s="41"/>
      <c r="M93" s="208"/>
      <c r="N93" s="77"/>
      <c r="O93" s="77"/>
      <c r="P93" s="77"/>
      <c r="Q93" s="77"/>
      <c r="R93" s="77"/>
      <c r="S93" s="77"/>
      <c r="T93" s="78"/>
      <c r="AT93" s="15" t="s">
        <v>125</v>
      </c>
      <c r="AU93" s="15" t="s">
        <v>23</v>
      </c>
    </row>
    <row r="94" s="9" customFormat="1" ht="25.92" customHeight="1">
      <c r="B94" s="180"/>
      <c r="C94" s="181"/>
      <c r="D94" s="182" t="s">
        <v>79</v>
      </c>
      <c r="E94" s="183" t="s">
        <v>147</v>
      </c>
      <c r="F94" s="183" t="s">
        <v>148</v>
      </c>
      <c r="G94" s="181"/>
      <c r="H94" s="181"/>
      <c r="I94" s="184"/>
      <c r="J94" s="185">
        <f>BK94</f>
        <v>0</v>
      </c>
      <c r="K94" s="181"/>
      <c r="L94" s="186"/>
      <c r="M94" s="187"/>
      <c r="N94" s="188"/>
      <c r="O94" s="188"/>
      <c r="P94" s="189">
        <f>SUM(P95:P96)</f>
        <v>0</v>
      </c>
      <c r="Q94" s="188"/>
      <c r="R94" s="189">
        <f>SUM(R95:R96)</f>
        <v>0</v>
      </c>
      <c r="S94" s="188"/>
      <c r="T94" s="190">
        <f>SUM(T95:T96)</f>
        <v>0</v>
      </c>
      <c r="AR94" s="191" t="s">
        <v>119</v>
      </c>
      <c r="AT94" s="192" t="s">
        <v>79</v>
      </c>
      <c r="AU94" s="192" t="s">
        <v>80</v>
      </c>
      <c r="AY94" s="191" t="s">
        <v>120</v>
      </c>
      <c r="BK94" s="193">
        <f>SUM(BK95:BK96)</f>
        <v>0</v>
      </c>
    </row>
    <row r="95" s="1" customFormat="1" ht="16.5" customHeight="1">
      <c r="B95" s="36"/>
      <c r="C95" s="194" t="s">
        <v>149</v>
      </c>
      <c r="D95" s="194" t="s">
        <v>121</v>
      </c>
      <c r="E95" s="195" t="s">
        <v>150</v>
      </c>
      <c r="F95" s="196" t="s">
        <v>151</v>
      </c>
      <c r="G95" s="197" t="s">
        <v>123</v>
      </c>
      <c r="H95" s="198">
        <v>1</v>
      </c>
      <c r="I95" s="199"/>
      <c r="J95" s="200">
        <f>ROUND(I95*H95,2)</f>
        <v>0</v>
      </c>
      <c r="K95" s="196" t="s">
        <v>1</v>
      </c>
      <c r="L95" s="41"/>
      <c r="M95" s="201" t="s">
        <v>1</v>
      </c>
      <c r="N95" s="202" t="s">
        <v>51</v>
      </c>
      <c r="O95" s="77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AR95" s="15" t="s">
        <v>119</v>
      </c>
      <c r="AT95" s="15" t="s">
        <v>121</v>
      </c>
      <c r="AU95" s="15" t="s">
        <v>23</v>
      </c>
      <c r="AY95" s="15" t="s">
        <v>120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5" t="s">
        <v>23</v>
      </c>
      <c r="BK95" s="205">
        <f>ROUND(I95*H95,2)</f>
        <v>0</v>
      </c>
      <c r="BL95" s="15" t="s">
        <v>119</v>
      </c>
      <c r="BM95" s="15" t="s">
        <v>152</v>
      </c>
    </row>
    <row r="96" s="1" customFormat="1">
      <c r="B96" s="36"/>
      <c r="C96" s="37"/>
      <c r="D96" s="206" t="s">
        <v>125</v>
      </c>
      <c r="E96" s="37"/>
      <c r="F96" s="207" t="s">
        <v>153</v>
      </c>
      <c r="G96" s="37"/>
      <c r="H96" s="37"/>
      <c r="I96" s="129"/>
      <c r="J96" s="37"/>
      <c r="K96" s="37"/>
      <c r="L96" s="41"/>
      <c r="M96" s="220"/>
      <c r="N96" s="221"/>
      <c r="O96" s="221"/>
      <c r="P96" s="221"/>
      <c r="Q96" s="221"/>
      <c r="R96" s="221"/>
      <c r="S96" s="221"/>
      <c r="T96" s="222"/>
      <c r="AT96" s="15" t="s">
        <v>125</v>
      </c>
      <c r="AU96" s="15" t="s">
        <v>23</v>
      </c>
    </row>
    <row r="97" s="1" customFormat="1" ht="6.96" customHeight="1">
      <c r="B97" s="55"/>
      <c r="C97" s="56"/>
      <c r="D97" s="56"/>
      <c r="E97" s="56"/>
      <c r="F97" s="56"/>
      <c r="G97" s="56"/>
      <c r="H97" s="56"/>
      <c r="I97" s="153"/>
      <c r="J97" s="56"/>
      <c r="K97" s="56"/>
      <c r="L97" s="41"/>
    </row>
  </sheetData>
  <sheetProtection sheet="1" autoFilter="0" formatColumns="0" formatRows="0" objects="1" scenarios="1" spinCount="100000" saltValue="tGggJ8jcRyckO+0aulk9ZlUq2V8tVLk4GFX+W+CcAUyT/ZDSSY/XsTFhnfwRLFF4stBfilvWZU2/M/gH70G3cQ==" hashValue="eK4IERdedA4Dro0D5yX+ysQpNjmNZIdAKgQFQN20KbH4QR4oUdy2WiMkSjBBzOF0XkzHEAMWsXl6X0iendogCg==" algorithmName="SHA-512" password="CC35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92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89</v>
      </c>
    </row>
    <row r="4" ht="24.96" customHeight="1">
      <c r="B4" s="18"/>
      <c r="D4" s="126" t="s">
        <v>94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Chodník Československé armády u parku mezi ul.Pardubická a Žižkova, Přelouč</v>
      </c>
      <c r="F7" s="127"/>
      <c r="G7" s="127"/>
      <c r="H7" s="127"/>
      <c r="L7" s="18"/>
    </row>
    <row r="8" s="1" customFormat="1" ht="12" customHeight="1">
      <c r="B8" s="41"/>
      <c r="D8" s="127" t="s">
        <v>95</v>
      </c>
      <c r="I8" s="129"/>
      <c r="L8" s="41"/>
    </row>
    <row r="9" s="1" customFormat="1" ht="36.96" customHeight="1">
      <c r="B9" s="41"/>
      <c r="E9" s="130" t="s">
        <v>154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19</v>
      </c>
      <c r="F11" s="15" t="s">
        <v>93</v>
      </c>
      <c r="I11" s="131" t="s">
        <v>21</v>
      </c>
      <c r="J11" s="15" t="s">
        <v>22</v>
      </c>
      <c r="L11" s="41"/>
    </row>
    <row r="12" s="1" customFormat="1" ht="12" customHeight="1">
      <c r="B12" s="41"/>
      <c r="D12" s="127" t="s">
        <v>24</v>
      </c>
      <c r="F12" s="15" t="s">
        <v>155</v>
      </c>
      <c r="I12" s="131" t="s">
        <v>26</v>
      </c>
      <c r="J12" s="132" t="str">
        <f>'Rekapitulace stavby'!AN8</f>
        <v>13. 3. 2019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30</v>
      </c>
      <c r="I14" s="131" t="s">
        <v>31</v>
      </c>
      <c r="J14" s="15" t="s">
        <v>32</v>
      </c>
      <c r="L14" s="41"/>
    </row>
    <row r="15" s="1" customFormat="1" ht="18" customHeight="1">
      <c r="B15" s="41"/>
      <c r="E15" s="15" t="s">
        <v>33</v>
      </c>
      <c r="I15" s="131" t="s">
        <v>34</v>
      </c>
      <c r="J15" s="15" t="s">
        <v>156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36</v>
      </c>
      <c r="I17" s="131" t="s">
        <v>31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34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38</v>
      </c>
      <c r="I20" s="131" t="s">
        <v>31</v>
      </c>
      <c r="J20" s="15" t="s">
        <v>39</v>
      </c>
      <c r="L20" s="41"/>
    </row>
    <row r="21" s="1" customFormat="1" ht="18" customHeight="1">
      <c r="B21" s="41"/>
      <c r="E21" s="15" t="s">
        <v>40</v>
      </c>
      <c r="I21" s="131" t="s">
        <v>34</v>
      </c>
      <c r="J21" s="15" t="s">
        <v>41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42</v>
      </c>
      <c r="I23" s="131" t="s">
        <v>31</v>
      </c>
      <c r="J23" s="15" t="s">
        <v>39</v>
      </c>
      <c r="L23" s="41"/>
    </row>
    <row r="24" s="1" customFormat="1" ht="18" customHeight="1">
      <c r="B24" s="41"/>
      <c r="E24" s="15" t="s">
        <v>40</v>
      </c>
      <c r="I24" s="131" t="s">
        <v>34</v>
      </c>
      <c r="J24" s="15" t="s">
        <v>41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45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46</v>
      </c>
      <c r="I30" s="129"/>
      <c r="J30" s="138">
        <f>ROUND(J86,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48</v>
      </c>
      <c r="I32" s="140" t="s">
        <v>47</v>
      </c>
      <c r="J32" s="139" t="s">
        <v>49</v>
      </c>
      <c r="L32" s="41"/>
    </row>
    <row r="33" s="1" customFormat="1" ht="14.4" customHeight="1">
      <c r="B33" s="41"/>
      <c r="D33" s="127" t="s">
        <v>50</v>
      </c>
      <c r="E33" s="127" t="s">
        <v>51</v>
      </c>
      <c r="F33" s="141">
        <f>ROUND((SUM(BE86:BE327)),  2)</f>
        <v>0</v>
      </c>
      <c r="I33" s="142">
        <v>0.20999999999999999</v>
      </c>
      <c r="J33" s="141">
        <f>ROUND(((SUM(BE86:BE327))*I33),  2)</f>
        <v>0</v>
      </c>
      <c r="L33" s="41"/>
    </row>
    <row r="34" s="1" customFormat="1" ht="14.4" customHeight="1">
      <c r="B34" s="41"/>
      <c r="E34" s="127" t="s">
        <v>52</v>
      </c>
      <c r="F34" s="141">
        <f>ROUND((SUM(BF86:BF327)),  2)</f>
        <v>0</v>
      </c>
      <c r="I34" s="142">
        <v>0.14999999999999999</v>
      </c>
      <c r="J34" s="141">
        <f>ROUND(((SUM(BF86:BF327))*I34),  2)</f>
        <v>0</v>
      </c>
      <c r="L34" s="41"/>
    </row>
    <row r="35" hidden="1" s="1" customFormat="1" ht="14.4" customHeight="1">
      <c r="B35" s="41"/>
      <c r="E35" s="127" t="s">
        <v>53</v>
      </c>
      <c r="F35" s="141">
        <f>ROUND((SUM(BG86:BG327)),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54</v>
      </c>
      <c r="F36" s="141">
        <f>ROUND((SUM(BH86:BH327)),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55</v>
      </c>
      <c r="F37" s="141">
        <f>ROUND((SUM(BI86:BI327)),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56</v>
      </c>
      <c r="E39" s="145"/>
      <c r="F39" s="145"/>
      <c r="G39" s="146" t="s">
        <v>57</v>
      </c>
      <c r="H39" s="147" t="s">
        <v>58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97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Chodník Československé armády u parku mezi ul.Pardubická a Žižkova, Přelouč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95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SO101 - Chodník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24</v>
      </c>
      <c r="D52" s="37"/>
      <c r="E52" s="37"/>
      <c r="F52" s="25" t="str">
        <f>F12</f>
        <v>chodník ul.Smetanova - Obránců míru</v>
      </c>
      <c r="G52" s="37"/>
      <c r="H52" s="37"/>
      <c r="I52" s="131" t="s">
        <v>26</v>
      </c>
      <c r="J52" s="65" t="str">
        <f>IF(J12="","",J12)</f>
        <v>13. 3. 2019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30</v>
      </c>
      <c r="D54" s="37"/>
      <c r="E54" s="37"/>
      <c r="F54" s="25" t="str">
        <f>E15</f>
        <v>Město Přelouč</v>
      </c>
      <c r="G54" s="37"/>
      <c r="H54" s="37"/>
      <c r="I54" s="131" t="s">
        <v>38</v>
      </c>
      <c r="J54" s="34" t="str">
        <f>E21</f>
        <v>VDI projekt s.r.o.</v>
      </c>
      <c r="K54" s="37"/>
      <c r="L54" s="41"/>
    </row>
    <row r="55" s="1" customFormat="1" ht="13.65" customHeight="1">
      <c r="B55" s="36"/>
      <c r="C55" s="30" t="s">
        <v>36</v>
      </c>
      <c r="D55" s="37"/>
      <c r="E55" s="37"/>
      <c r="F55" s="25" t="str">
        <f>IF(E18="","",E18)</f>
        <v>Vyplň údaj</v>
      </c>
      <c r="G55" s="37"/>
      <c r="H55" s="37"/>
      <c r="I55" s="131" t="s">
        <v>42</v>
      </c>
      <c r="J55" s="34" t="str">
        <f>E24</f>
        <v>VDI projekt 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98</v>
      </c>
      <c r="D57" s="159"/>
      <c r="E57" s="159"/>
      <c r="F57" s="159"/>
      <c r="G57" s="159"/>
      <c r="H57" s="159"/>
      <c r="I57" s="160"/>
      <c r="J57" s="161" t="s">
        <v>99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100</v>
      </c>
      <c r="D59" s="37"/>
      <c r="E59" s="37"/>
      <c r="F59" s="37"/>
      <c r="G59" s="37"/>
      <c r="H59" s="37"/>
      <c r="I59" s="129"/>
      <c r="J59" s="96">
        <f>J86</f>
        <v>0</v>
      </c>
      <c r="K59" s="37"/>
      <c r="L59" s="41"/>
      <c r="AU59" s="15" t="s">
        <v>101</v>
      </c>
    </row>
    <row r="60" s="7" customFormat="1" ht="24.96" customHeight="1">
      <c r="B60" s="163"/>
      <c r="C60" s="164"/>
      <c r="D60" s="165" t="s">
        <v>157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11" customFormat="1" ht="19.92" customHeight="1">
      <c r="B61" s="223"/>
      <c r="C61" s="224"/>
      <c r="D61" s="225" t="s">
        <v>158</v>
      </c>
      <c r="E61" s="226"/>
      <c r="F61" s="226"/>
      <c r="G61" s="226"/>
      <c r="H61" s="226"/>
      <c r="I61" s="227"/>
      <c r="J61" s="228">
        <f>J88</f>
        <v>0</v>
      </c>
      <c r="K61" s="224"/>
      <c r="L61" s="229"/>
    </row>
    <row r="62" s="11" customFormat="1" ht="19.92" customHeight="1">
      <c r="B62" s="223"/>
      <c r="C62" s="224"/>
      <c r="D62" s="225" t="s">
        <v>159</v>
      </c>
      <c r="E62" s="226"/>
      <c r="F62" s="226"/>
      <c r="G62" s="226"/>
      <c r="H62" s="226"/>
      <c r="I62" s="227"/>
      <c r="J62" s="228">
        <f>J210</f>
        <v>0</v>
      </c>
      <c r="K62" s="224"/>
      <c r="L62" s="229"/>
    </row>
    <row r="63" s="11" customFormat="1" ht="19.92" customHeight="1">
      <c r="B63" s="223"/>
      <c r="C63" s="224"/>
      <c r="D63" s="225" t="s">
        <v>160</v>
      </c>
      <c r="E63" s="226"/>
      <c r="F63" s="226"/>
      <c r="G63" s="226"/>
      <c r="H63" s="226"/>
      <c r="I63" s="227"/>
      <c r="J63" s="228">
        <f>J215</f>
        <v>0</v>
      </c>
      <c r="K63" s="224"/>
      <c r="L63" s="229"/>
    </row>
    <row r="64" s="11" customFormat="1" ht="19.92" customHeight="1">
      <c r="B64" s="223"/>
      <c r="C64" s="224"/>
      <c r="D64" s="225" t="s">
        <v>161</v>
      </c>
      <c r="E64" s="226"/>
      <c r="F64" s="226"/>
      <c r="G64" s="226"/>
      <c r="H64" s="226"/>
      <c r="I64" s="227"/>
      <c r="J64" s="228">
        <f>J254</f>
        <v>0</v>
      </c>
      <c r="K64" s="224"/>
      <c r="L64" s="229"/>
    </row>
    <row r="65" s="11" customFormat="1" ht="19.92" customHeight="1">
      <c r="B65" s="223"/>
      <c r="C65" s="224"/>
      <c r="D65" s="225" t="s">
        <v>162</v>
      </c>
      <c r="E65" s="226"/>
      <c r="F65" s="226"/>
      <c r="G65" s="226"/>
      <c r="H65" s="226"/>
      <c r="I65" s="227"/>
      <c r="J65" s="228">
        <f>J295</f>
        <v>0</v>
      </c>
      <c r="K65" s="224"/>
      <c r="L65" s="229"/>
    </row>
    <row r="66" s="11" customFormat="1" ht="19.92" customHeight="1">
      <c r="B66" s="223"/>
      <c r="C66" s="224"/>
      <c r="D66" s="225" t="s">
        <v>163</v>
      </c>
      <c r="E66" s="226"/>
      <c r="F66" s="226"/>
      <c r="G66" s="226"/>
      <c r="H66" s="226"/>
      <c r="I66" s="227"/>
      <c r="J66" s="228">
        <f>J325</f>
        <v>0</v>
      </c>
      <c r="K66" s="224"/>
      <c r="L66" s="229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3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56"/>
      <c r="J72" s="58"/>
      <c r="K72" s="58"/>
      <c r="L72" s="41"/>
    </row>
    <row r="73" s="1" customFormat="1" ht="24.96" customHeight="1">
      <c r="B73" s="36"/>
      <c r="C73" s="21" t="s">
        <v>104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6.5" customHeight="1">
      <c r="B76" s="36"/>
      <c r="C76" s="37"/>
      <c r="D76" s="37"/>
      <c r="E76" s="157" t="str">
        <f>E7</f>
        <v>Chodník Československé armády u parku mezi ul.Pardubická a Žižkova, Přelouč</v>
      </c>
      <c r="F76" s="30"/>
      <c r="G76" s="30"/>
      <c r="H76" s="30"/>
      <c r="I76" s="129"/>
      <c r="J76" s="37"/>
      <c r="K76" s="37"/>
      <c r="L76" s="41"/>
    </row>
    <row r="77" s="1" customFormat="1" ht="12" customHeight="1">
      <c r="B77" s="36"/>
      <c r="C77" s="30" t="s">
        <v>95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62" t="str">
        <f>E9</f>
        <v>SO101 - Chodník</v>
      </c>
      <c r="F78" s="37"/>
      <c r="G78" s="37"/>
      <c r="H78" s="37"/>
      <c r="I78" s="129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2" customHeight="1">
      <c r="B80" s="36"/>
      <c r="C80" s="30" t="s">
        <v>24</v>
      </c>
      <c r="D80" s="37"/>
      <c r="E80" s="37"/>
      <c r="F80" s="25" t="str">
        <f>F12</f>
        <v>chodník ul.Smetanova - Obránců míru</v>
      </c>
      <c r="G80" s="37"/>
      <c r="H80" s="37"/>
      <c r="I80" s="131" t="s">
        <v>26</v>
      </c>
      <c r="J80" s="65" t="str">
        <f>IF(J12="","",J12)</f>
        <v>13. 3. 2019</v>
      </c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E15</f>
        <v>Město Přelouč</v>
      </c>
      <c r="G82" s="37"/>
      <c r="H82" s="37"/>
      <c r="I82" s="131" t="s">
        <v>38</v>
      </c>
      <c r="J82" s="34" t="str">
        <f>E21</f>
        <v>VDI projekt s.r.o.</v>
      </c>
      <c r="K82" s="37"/>
      <c r="L82" s="41"/>
    </row>
    <row r="83" s="1" customFormat="1" ht="13.65" customHeight="1">
      <c r="B83" s="36"/>
      <c r="C83" s="30" t="s">
        <v>36</v>
      </c>
      <c r="D83" s="37"/>
      <c r="E83" s="37"/>
      <c r="F83" s="25" t="str">
        <f>IF(E18="","",E18)</f>
        <v>Vyplň údaj</v>
      </c>
      <c r="G83" s="37"/>
      <c r="H83" s="37"/>
      <c r="I83" s="131" t="s">
        <v>42</v>
      </c>
      <c r="J83" s="34" t="str">
        <f>E24</f>
        <v>VDI projekt s.r.o.</v>
      </c>
      <c r="K83" s="37"/>
      <c r="L83" s="41"/>
    </row>
    <row r="84" s="1" customFormat="1" ht="10.32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8" customFormat="1" ht="29.28" customHeight="1">
      <c r="B85" s="170"/>
      <c r="C85" s="171" t="s">
        <v>105</v>
      </c>
      <c r="D85" s="172" t="s">
        <v>65</v>
      </c>
      <c r="E85" s="172" t="s">
        <v>61</v>
      </c>
      <c r="F85" s="172" t="s">
        <v>62</v>
      </c>
      <c r="G85" s="172" t="s">
        <v>106</v>
      </c>
      <c r="H85" s="172" t="s">
        <v>107</v>
      </c>
      <c r="I85" s="173" t="s">
        <v>108</v>
      </c>
      <c r="J85" s="172" t="s">
        <v>99</v>
      </c>
      <c r="K85" s="174" t="s">
        <v>109</v>
      </c>
      <c r="L85" s="175"/>
      <c r="M85" s="86" t="s">
        <v>1</v>
      </c>
      <c r="N85" s="87" t="s">
        <v>50</v>
      </c>
      <c r="O85" s="87" t="s">
        <v>110</v>
      </c>
      <c r="P85" s="87" t="s">
        <v>111</v>
      </c>
      <c r="Q85" s="87" t="s">
        <v>112</v>
      </c>
      <c r="R85" s="87" t="s">
        <v>113</v>
      </c>
      <c r="S85" s="87" t="s">
        <v>114</v>
      </c>
      <c r="T85" s="88" t="s">
        <v>115</v>
      </c>
    </row>
    <row r="86" s="1" customFormat="1" ht="22.8" customHeight="1">
      <c r="B86" s="36"/>
      <c r="C86" s="93" t="s">
        <v>116</v>
      </c>
      <c r="D86" s="37"/>
      <c r="E86" s="37"/>
      <c r="F86" s="37"/>
      <c r="G86" s="37"/>
      <c r="H86" s="37"/>
      <c r="I86" s="129"/>
      <c r="J86" s="176">
        <f>BK86</f>
        <v>0</v>
      </c>
      <c r="K86" s="37"/>
      <c r="L86" s="41"/>
      <c r="M86" s="89"/>
      <c r="N86" s="90"/>
      <c r="O86" s="90"/>
      <c r="P86" s="177">
        <f>P87</f>
        <v>0</v>
      </c>
      <c r="Q86" s="90"/>
      <c r="R86" s="177">
        <f>R87</f>
        <v>129.86235360000001</v>
      </c>
      <c r="S86" s="90"/>
      <c r="T86" s="178">
        <f>T87</f>
        <v>172.10899999999998</v>
      </c>
      <c r="AT86" s="15" t="s">
        <v>79</v>
      </c>
      <c r="AU86" s="15" t="s">
        <v>101</v>
      </c>
      <c r="BK86" s="179">
        <f>BK87</f>
        <v>0</v>
      </c>
    </row>
    <row r="87" s="9" customFormat="1" ht="25.92" customHeight="1">
      <c r="B87" s="180"/>
      <c r="C87" s="181"/>
      <c r="D87" s="182" t="s">
        <v>79</v>
      </c>
      <c r="E87" s="183" t="s">
        <v>164</v>
      </c>
      <c r="F87" s="183" t="s">
        <v>165</v>
      </c>
      <c r="G87" s="181"/>
      <c r="H87" s="181"/>
      <c r="I87" s="184"/>
      <c r="J87" s="185">
        <f>BK87</f>
        <v>0</v>
      </c>
      <c r="K87" s="181"/>
      <c r="L87" s="186"/>
      <c r="M87" s="187"/>
      <c r="N87" s="188"/>
      <c r="O87" s="188"/>
      <c r="P87" s="189">
        <f>P88+P210+P215+P254+P295+P325</f>
        <v>0</v>
      </c>
      <c r="Q87" s="188"/>
      <c r="R87" s="189">
        <f>R88+R210+R215+R254+R295+R325</f>
        <v>129.86235360000001</v>
      </c>
      <c r="S87" s="188"/>
      <c r="T87" s="190">
        <f>T88+T210+T215+T254+T295+T325</f>
        <v>172.10899999999998</v>
      </c>
      <c r="AR87" s="191" t="s">
        <v>23</v>
      </c>
      <c r="AT87" s="192" t="s">
        <v>79</v>
      </c>
      <c r="AU87" s="192" t="s">
        <v>80</v>
      </c>
      <c r="AY87" s="191" t="s">
        <v>120</v>
      </c>
      <c r="BK87" s="193">
        <f>BK88+BK210+BK215+BK254+BK295+BK325</f>
        <v>0</v>
      </c>
    </row>
    <row r="88" s="9" customFormat="1" ht="22.8" customHeight="1">
      <c r="B88" s="180"/>
      <c r="C88" s="181"/>
      <c r="D88" s="182" t="s">
        <v>79</v>
      </c>
      <c r="E88" s="230" t="s">
        <v>23</v>
      </c>
      <c r="F88" s="230" t="s">
        <v>166</v>
      </c>
      <c r="G88" s="181"/>
      <c r="H88" s="181"/>
      <c r="I88" s="184"/>
      <c r="J88" s="231">
        <f>BK88</f>
        <v>0</v>
      </c>
      <c r="K88" s="181"/>
      <c r="L88" s="186"/>
      <c r="M88" s="187"/>
      <c r="N88" s="188"/>
      <c r="O88" s="188"/>
      <c r="P88" s="189">
        <f>SUM(P89:P209)</f>
        <v>0</v>
      </c>
      <c r="Q88" s="188"/>
      <c r="R88" s="189">
        <f>SUM(R89:R209)</f>
        <v>57.5097016</v>
      </c>
      <c r="S88" s="188"/>
      <c r="T88" s="190">
        <f>SUM(T89:T209)</f>
        <v>171.94499999999999</v>
      </c>
      <c r="AR88" s="191" t="s">
        <v>23</v>
      </c>
      <c r="AT88" s="192" t="s">
        <v>79</v>
      </c>
      <c r="AU88" s="192" t="s">
        <v>23</v>
      </c>
      <c r="AY88" s="191" t="s">
        <v>120</v>
      </c>
      <c r="BK88" s="193">
        <f>SUM(BK89:BK209)</f>
        <v>0</v>
      </c>
    </row>
    <row r="89" s="1" customFormat="1" ht="16.5" customHeight="1">
      <c r="B89" s="36"/>
      <c r="C89" s="194" t="s">
        <v>23</v>
      </c>
      <c r="D89" s="194" t="s">
        <v>121</v>
      </c>
      <c r="E89" s="195" t="s">
        <v>167</v>
      </c>
      <c r="F89" s="196" t="s">
        <v>168</v>
      </c>
      <c r="G89" s="197" t="s">
        <v>169</v>
      </c>
      <c r="H89" s="198">
        <v>263.30000000000001</v>
      </c>
      <c r="I89" s="199"/>
      <c r="J89" s="200">
        <f>ROUND(I89*H89,2)</f>
        <v>0</v>
      </c>
      <c r="K89" s="196" t="s">
        <v>1</v>
      </c>
      <c r="L89" s="41"/>
      <c r="M89" s="201" t="s">
        <v>1</v>
      </c>
      <c r="N89" s="202" t="s">
        <v>51</v>
      </c>
      <c r="O89" s="77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AR89" s="15" t="s">
        <v>119</v>
      </c>
      <c r="AT89" s="15" t="s">
        <v>121</v>
      </c>
      <c r="AU89" s="15" t="s">
        <v>89</v>
      </c>
      <c r="AY89" s="15" t="s">
        <v>120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5" t="s">
        <v>23</v>
      </c>
      <c r="BK89" s="205">
        <f>ROUND(I89*H89,2)</f>
        <v>0</v>
      </c>
      <c r="BL89" s="15" t="s">
        <v>119</v>
      </c>
      <c r="BM89" s="15" t="s">
        <v>170</v>
      </c>
    </row>
    <row r="90" s="1" customFormat="1">
      <c r="B90" s="36"/>
      <c r="C90" s="37"/>
      <c r="D90" s="206" t="s">
        <v>125</v>
      </c>
      <c r="E90" s="37"/>
      <c r="F90" s="207" t="s">
        <v>171</v>
      </c>
      <c r="G90" s="37"/>
      <c r="H90" s="37"/>
      <c r="I90" s="129"/>
      <c r="J90" s="37"/>
      <c r="K90" s="37"/>
      <c r="L90" s="41"/>
      <c r="M90" s="208"/>
      <c r="N90" s="77"/>
      <c r="O90" s="77"/>
      <c r="P90" s="77"/>
      <c r="Q90" s="77"/>
      <c r="R90" s="77"/>
      <c r="S90" s="77"/>
      <c r="T90" s="78"/>
      <c r="AT90" s="15" t="s">
        <v>125</v>
      </c>
      <c r="AU90" s="15" t="s">
        <v>89</v>
      </c>
    </row>
    <row r="91" s="10" customFormat="1">
      <c r="B91" s="209"/>
      <c r="C91" s="210"/>
      <c r="D91" s="206" t="s">
        <v>140</v>
      </c>
      <c r="E91" s="211" t="s">
        <v>1</v>
      </c>
      <c r="F91" s="212" t="s">
        <v>172</v>
      </c>
      <c r="G91" s="210"/>
      <c r="H91" s="213">
        <v>89.299999999999997</v>
      </c>
      <c r="I91" s="214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140</v>
      </c>
      <c r="AU91" s="219" t="s">
        <v>89</v>
      </c>
      <c r="AV91" s="10" t="s">
        <v>89</v>
      </c>
      <c r="AW91" s="10" t="s">
        <v>44</v>
      </c>
      <c r="AX91" s="10" t="s">
        <v>80</v>
      </c>
      <c r="AY91" s="219" t="s">
        <v>120</v>
      </c>
    </row>
    <row r="92" s="10" customFormat="1">
      <c r="B92" s="209"/>
      <c r="C92" s="210"/>
      <c r="D92" s="206" t="s">
        <v>140</v>
      </c>
      <c r="E92" s="211" t="s">
        <v>1</v>
      </c>
      <c r="F92" s="212" t="s">
        <v>173</v>
      </c>
      <c r="G92" s="210"/>
      <c r="H92" s="213">
        <v>174</v>
      </c>
      <c r="I92" s="214"/>
      <c r="J92" s="210"/>
      <c r="K92" s="210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140</v>
      </c>
      <c r="AU92" s="219" t="s">
        <v>89</v>
      </c>
      <c r="AV92" s="10" t="s">
        <v>89</v>
      </c>
      <c r="AW92" s="10" t="s">
        <v>44</v>
      </c>
      <c r="AX92" s="10" t="s">
        <v>80</v>
      </c>
      <c r="AY92" s="219" t="s">
        <v>120</v>
      </c>
    </row>
    <row r="93" s="12" customFormat="1">
      <c r="B93" s="232"/>
      <c r="C93" s="233"/>
      <c r="D93" s="206" t="s">
        <v>140</v>
      </c>
      <c r="E93" s="234" t="s">
        <v>1</v>
      </c>
      <c r="F93" s="235" t="s">
        <v>174</v>
      </c>
      <c r="G93" s="233"/>
      <c r="H93" s="236">
        <v>263.30000000000001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140</v>
      </c>
      <c r="AU93" s="242" t="s">
        <v>89</v>
      </c>
      <c r="AV93" s="12" t="s">
        <v>119</v>
      </c>
      <c r="AW93" s="12" t="s">
        <v>44</v>
      </c>
      <c r="AX93" s="12" t="s">
        <v>23</v>
      </c>
      <c r="AY93" s="242" t="s">
        <v>120</v>
      </c>
    </row>
    <row r="94" s="1" customFormat="1" ht="16.5" customHeight="1">
      <c r="B94" s="36"/>
      <c r="C94" s="194" t="s">
        <v>89</v>
      </c>
      <c r="D94" s="194" t="s">
        <v>121</v>
      </c>
      <c r="E94" s="195" t="s">
        <v>175</v>
      </c>
      <c r="F94" s="196" t="s">
        <v>176</v>
      </c>
      <c r="G94" s="197" t="s">
        <v>169</v>
      </c>
      <c r="H94" s="198">
        <v>18</v>
      </c>
      <c r="I94" s="199"/>
      <c r="J94" s="200">
        <f>ROUND(I94*H94,2)</f>
        <v>0</v>
      </c>
      <c r="K94" s="196" t="s">
        <v>177</v>
      </c>
      <c r="L94" s="41"/>
      <c r="M94" s="201" t="s">
        <v>1</v>
      </c>
      <c r="N94" s="202" t="s">
        <v>51</v>
      </c>
      <c r="O94" s="77"/>
      <c r="P94" s="203">
        <f>O94*H94</f>
        <v>0</v>
      </c>
      <c r="Q94" s="203">
        <v>0</v>
      </c>
      <c r="R94" s="203">
        <f>Q94*H94</f>
        <v>0</v>
      </c>
      <c r="S94" s="203">
        <v>0.26000000000000001</v>
      </c>
      <c r="T94" s="204">
        <f>S94*H94</f>
        <v>4.6799999999999997</v>
      </c>
      <c r="AR94" s="15" t="s">
        <v>119</v>
      </c>
      <c r="AT94" s="15" t="s">
        <v>121</v>
      </c>
      <c r="AU94" s="15" t="s">
        <v>89</v>
      </c>
      <c r="AY94" s="15" t="s">
        <v>120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5" t="s">
        <v>23</v>
      </c>
      <c r="BK94" s="205">
        <f>ROUND(I94*H94,2)</f>
        <v>0</v>
      </c>
      <c r="BL94" s="15" t="s">
        <v>119</v>
      </c>
      <c r="BM94" s="15" t="s">
        <v>178</v>
      </c>
    </row>
    <row r="95" s="1" customFormat="1">
      <c r="B95" s="36"/>
      <c r="C95" s="37"/>
      <c r="D95" s="206" t="s">
        <v>125</v>
      </c>
      <c r="E95" s="37"/>
      <c r="F95" s="207" t="s">
        <v>179</v>
      </c>
      <c r="G95" s="37"/>
      <c r="H95" s="37"/>
      <c r="I95" s="129"/>
      <c r="J95" s="37"/>
      <c r="K95" s="37"/>
      <c r="L95" s="41"/>
      <c r="M95" s="208"/>
      <c r="N95" s="77"/>
      <c r="O95" s="77"/>
      <c r="P95" s="77"/>
      <c r="Q95" s="77"/>
      <c r="R95" s="77"/>
      <c r="S95" s="77"/>
      <c r="T95" s="78"/>
      <c r="AT95" s="15" t="s">
        <v>125</v>
      </c>
      <c r="AU95" s="15" t="s">
        <v>89</v>
      </c>
    </row>
    <row r="96" s="10" customFormat="1">
      <c r="B96" s="209"/>
      <c r="C96" s="210"/>
      <c r="D96" s="206" t="s">
        <v>140</v>
      </c>
      <c r="E96" s="211" t="s">
        <v>1</v>
      </c>
      <c r="F96" s="212" t="s">
        <v>180</v>
      </c>
      <c r="G96" s="210"/>
      <c r="H96" s="213">
        <v>18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140</v>
      </c>
      <c r="AU96" s="219" t="s">
        <v>89</v>
      </c>
      <c r="AV96" s="10" t="s">
        <v>89</v>
      </c>
      <c r="AW96" s="10" t="s">
        <v>44</v>
      </c>
      <c r="AX96" s="10" t="s">
        <v>80</v>
      </c>
      <c r="AY96" s="219" t="s">
        <v>120</v>
      </c>
    </row>
    <row r="97" s="12" customFormat="1">
      <c r="B97" s="232"/>
      <c r="C97" s="233"/>
      <c r="D97" s="206" t="s">
        <v>140</v>
      </c>
      <c r="E97" s="234" t="s">
        <v>1</v>
      </c>
      <c r="F97" s="235" t="s">
        <v>174</v>
      </c>
      <c r="G97" s="233"/>
      <c r="H97" s="236">
        <v>18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140</v>
      </c>
      <c r="AU97" s="242" t="s">
        <v>89</v>
      </c>
      <c r="AV97" s="12" t="s">
        <v>119</v>
      </c>
      <c r="AW97" s="12" t="s">
        <v>44</v>
      </c>
      <c r="AX97" s="12" t="s">
        <v>23</v>
      </c>
      <c r="AY97" s="242" t="s">
        <v>120</v>
      </c>
    </row>
    <row r="98" s="1" customFormat="1" ht="16.5" customHeight="1">
      <c r="B98" s="36"/>
      <c r="C98" s="194" t="s">
        <v>131</v>
      </c>
      <c r="D98" s="194" t="s">
        <v>121</v>
      </c>
      <c r="E98" s="195" t="s">
        <v>181</v>
      </c>
      <c r="F98" s="196" t="s">
        <v>182</v>
      </c>
      <c r="G98" s="197" t="s">
        <v>169</v>
      </c>
      <c r="H98" s="198">
        <v>173</v>
      </c>
      <c r="I98" s="199"/>
      <c r="J98" s="200">
        <f>ROUND(I98*H98,2)</f>
        <v>0</v>
      </c>
      <c r="K98" s="196" t="s">
        <v>177</v>
      </c>
      <c r="L98" s="41"/>
      <c r="M98" s="201" t="s">
        <v>1</v>
      </c>
      <c r="N98" s="202" t="s">
        <v>51</v>
      </c>
      <c r="O98" s="77"/>
      <c r="P98" s="203">
        <f>O98*H98</f>
        <v>0</v>
      </c>
      <c r="Q98" s="203">
        <v>0</v>
      </c>
      <c r="R98" s="203">
        <f>Q98*H98</f>
        <v>0</v>
      </c>
      <c r="S98" s="203">
        <v>0.28999999999999998</v>
      </c>
      <c r="T98" s="204">
        <f>S98*H98</f>
        <v>50.169999999999995</v>
      </c>
      <c r="AR98" s="15" t="s">
        <v>119</v>
      </c>
      <c r="AT98" s="15" t="s">
        <v>121</v>
      </c>
      <c r="AU98" s="15" t="s">
        <v>89</v>
      </c>
      <c r="AY98" s="15" t="s">
        <v>120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5" t="s">
        <v>23</v>
      </c>
      <c r="BK98" s="205">
        <f>ROUND(I98*H98,2)</f>
        <v>0</v>
      </c>
      <c r="BL98" s="15" t="s">
        <v>119</v>
      </c>
      <c r="BM98" s="15" t="s">
        <v>183</v>
      </c>
    </row>
    <row r="99" s="1" customFormat="1">
      <c r="B99" s="36"/>
      <c r="C99" s="37"/>
      <c r="D99" s="206" t="s">
        <v>125</v>
      </c>
      <c r="E99" s="37"/>
      <c r="F99" s="207" t="s">
        <v>184</v>
      </c>
      <c r="G99" s="37"/>
      <c r="H99" s="37"/>
      <c r="I99" s="129"/>
      <c r="J99" s="37"/>
      <c r="K99" s="37"/>
      <c r="L99" s="41"/>
      <c r="M99" s="208"/>
      <c r="N99" s="77"/>
      <c r="O99" s="77"/>
      <c r="P99" s="77"/>
      <c r="Q99" s="77"/>
      <c r="R99" s="77"/>
      <c r="S99" s="77"/>
      <c r="T99" s="78"/>
      <c r="AT99" s="15" t="s">
        <v>125</v>
      </c>
      <c r="AU99" s="15" t="s">
        <v>89</v>
      </c>
    </row>
    <row r="100" s="13" customFormat="1">
      <c r="B100" s="243"/>
      <c r="C100" s="244"/>
      <c r="D100" s="206" t="s">
        <v>140</v>
      </c>
      <c r="E100" s="245" t="s">
        <v>1</v>
      </c>
      <c r="F100" s="246" t="s">
        <v>185</v>
      </c>
      <c r="G100" s="244"/>
      <c r="H100" s="245" t="s">
        <v>1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140</v>
      </c>
      <c r="AU100" s="252" t="s">
        <v>89</v>
      </c>
      <c r="AV100" s="13" t="s">
        <v>23</v>
      </c>
      <c r="AW100" s="13" t="s">
        <v>44</v>
      </c>
      <c r="AX100" s="13" t="s">
        <v>80</v>
      </c>
      <c r="AY100" s="252" t="s">
        <v>120</v>
      </c>
    </row>
    <row r="101" s="10" customFormat="1">
      <c r="B101" s="209"/>
      <c r="C101" s="210"/>
      <c r="D101" s="206" t="s">
        <v>140</v>
      </c>
      <c r="E101" s="211" t="s">
        <v>1</v>
      </c>
      <c r="F101" s="212" t="s">
        <v>186</v>
      </c>
      <c r="G101" s="210"/>
      <c r="H101" s="213">
        <v>173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140</v>
      </c>
      <c r="AU101" s="219" t="s">
        <v>89</v>
      </c>
      <c r="AV101" s="10" t="s">
        <v>89</v>
      </c>
      <c r="AW101" s="10" t="s">
        <v>44</v>
      </c>
      <c r="AX101" s="10" t="s">
        <v>80</v>
      </c>
      <c r="AY101" s="219" t="s">
        <v>120</v>
      </c>
    </row>
    <row r="102" s="12" customFormat="1">
      <c r="B102" s="232"/>
      <c r="C102" s="233"/>
      <c r="D102" s="206" t="s">
        <v>140</v>
      </c>
      <c r="E102" s="234" t="s">
        <v>1</v>
      </c>
      <c r="F102" s="235" t="s">
        <v>174</v>
      </c>
      <c r="G102" s="233"/>
      <c r="H102" s="236">
        <v>173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140</v>
      </c>
      <c r="AU102" s="242" t="s">
        <v>89</v>
      </c>
      <c r="AV102" s="12" t="s">
        <v>119</v>
      </c>
      <c r="AW102" s="12" t="s">
        <v>44</v>
      </c>
      <c r="AX102" s="12" t="s">
        <v>23</v>
      </c>
      <c r="AY102" s="242" t="s">
        <v>120</v>
      </c>
    </row>
    <row r="103" s="1" customFormat="1" ht="16.5" customHeight="1">
      <c r="B103" s="36"/>
      <c r="C103" s="194" t="s">
        <v>119</v>
      </c>
      <c r="D103" s="194" t="s">
        <v>121</v>
      </c>
      <c r="E103" s="195" t="s">
        <v>187</v>
      </c>
      <c r="F103" s="196" t="s">
        <v>188</v>
      </c>
      <c r="G103" s="197" t="s">
        <v>169</v>
      </c>
      <c r="H103" s="198">
        <v>173</v>
      </c>
      <c r="I103" s="199"/>
      <c r="J103" s="200">
        <f>ROUND(I103*H103,2)</f>
        <v>0</v>
      </c>
      <c r="K103" s="196" t="s">
        <v>1</v>
      </c>
      <c r="L103" s="41"/>
      <c r="M103" s="201" t="s">
        <v>1</v>
      </c>
      <c r="N103" s="202" t="s">
        <v>51</v>
      </c>
      <c r="O103" s="77"/>
      <c r="P103" s="203">
        <f>O103*H103</f>
        <v>0</v>
      </c>
      <c r="Q103" s="203">
        <v>0</v>
      </c>
      <c r="R103" s="203">
        <f>Q103*H103</f>
        <v>0</v>
      </c>
      <c r="S103" s="203">
        <v>0.23999999999999999</v>
      </c>
      <c r="T103" s="204">
        <f>S103*H103</f>
        <v>41.519999999999996</v>
      </c>
      <c r="AR103" s="15" t="s">
        <v>119</v>
      </c>
      <c r="AT103" s="15" t="s">
        <v>121</v>
      </c>
      <c r="AU103" s="15" t="s">
        <v>89</v>
      </c>
      <c r="AY103" s="15" t="s">
        <v>120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5" t="s">
        <v>23</v>
      </c>
      <c r="BK103" s="205">
        <f>ROUND(I103*H103,2)</f>
        <v>0</v>
      </c>
      <c r="BL103" s="15" t="s">
        <v>119</v>
      </c>
      <c r="BM103" s="15" t="s">
        <v>189</v>
      </c>
    </row>
    <row r="104" s="1" customFormat="1">
      <c r="B104" s="36"/>
      <c r="C104" s="37"/>
      <c r="D104" s="206" t="s">
        <v>125</v>
      </c>
      <c r="E104" s="37"/>
      <c r="F104" s="207" t="s">
        <v>190</v>
      </c>
      <c r="G104" s="37"/>
      <c r="H104" s="37"/>
      <c r="I104" s="129"/>
      <c r="J104" s="37"/>
      <c r="K104" s="37"/>
      <c r="L104" s="41"/>
      <c r="M104" s="208"/>
      <c r="N104" s="77"/>
      <c r="O104" s="77"/>
      <c r="P104" s="77"/>
      <c r="Q104" s="77"/>
      <c r="R104" s="77"/>
      <c r="S104" s="77"/>
      <c r="T104" s="78"/>
      <c r="AT104" s="15" t="s">
        <v>125</v>
      </c>
      <c r="AU104" s="15" t="s">
        <v>89</v>
      </c>
    </row>
    <row r="105" s="13" customFormat="1">
      <c r="B105" s="243"/>
      <c r="C105" s="244"/>
      <c r="D105" s="206" t="s">
        <v>140</v>
      </c>
      <c r="E105" s="245" t="s">
        <v>1</v>
      </c>
      <c r="F105" s="246" t="s">
        <v>185</v>
      </c>
      <c r="G105" s="244"/>
      <c r="H105" s="245" t="s">
        <v>1</v>
      </c>
      <c r="I105" s="247"/>
      <c r="J105" s="244"/>
      <c r="K105" s="244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140</v>
      </c>
      <c r="AU105" s="252" t="s">
        <v>89</v>
      </c>
      <c r="AV105" s="13" t="s">
        <v>23</v>
      </c>
      <c r="AW105" s="13" t="s">
        <v>44</v>
      </c>
      <c r="AX105" s="13" t="s">
        <v>80</v>
      </c>
      <c r="AY105" s="252" t="s">
        <v>120</v>
      </c>
    </row>
    <row r="106" s="10" customFormat="1">
      <c r="B106" s="209"/>
      <c r="C106" s="210"/>
      <c r="D106" s="206" t="s">
        <v>140</v>
      </c>
      <c r="E106" s="211" t="s">
        <v>1</v>
      </c>
      <c r="F106" s="212" t="s">
        <v>191</v>
      </c>
      <c r="G106" s="210"/>
      <c r="H106" s="213">
        <v>173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140</v>
      </c>
      <c r="AU106" s="219" t="s">
        <v>89</v>
      </c>
      <c r="AV106" s="10" t="s">
        <v>89</v>
      </c>
      <c r="AW106" s="10" t="s">
        <v>44</v>
      </c>
      <c r="AX106" s="10" t="s">
        <v>80</v>
      </c>
      <c r="AY106" s="219" t="s">
        <v>120</v>
      </c>
    </row>
    <row r="107" s="12" customFormat="1">
      <c r="B107" s="232"/>
      <c r="C107" s="233"/>
      <c r="D107" s="206" t="s">
        <v>140</v>
      </c>
      <c r="E107" s="234" t="s">
        <v>1</v>
      </c>
      <c r="F107" s="235" t="s">
        <v>174</v>
      </c>
      <c r="G107" s="233"/>
      <c r="H107" s="236">
        <v>173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140</v>
      </c>
      <c r="AU107" s="242" t="s">
        <v>89</v>
      </c>
      <c r="AV107" s="12" t="s">
        <v>119</v>
      </c>
      <c r="AW107" s="12" t="s">
        <v>44</v>
      </c>
      <c r="AX107" s="12" t="s">
        <v>23</v>
      </c>
      <c r="AY107" s="242" t="s">
        <v>120</v>
      </c>
    </row>
    <row r="108" s="1" customFormat="1" ht="16.5" customHeight="1">
      <c r="B108" s="36"/>
      <c r="C108" s="194" t="s">
        <v>142</v>
      </c>
      <c r="D108" s="194" t="s">
        <v>121</v>
      </c>
      <c r="E108" s="195" t="s">
        <v>192</v>
      </c>
      <c r="F108" s="196" t="s">
        <v>193</v>
      </c>
      <c r="G108" s="197" t="s">
        <v>169</v>
      </c>
      <c r="H108" s="198">
        <v>173</v>
      </c>
      <c r="I108" s="199"/>
      <c r="J108" s="200">
        <f>ROUND(I108*H108,2)</f>
        <v>0</v>
      </c>
      <c r="K108" s="196" t="s">
        <v>177</v>
      </c>
      <c r="L108" s="41"/>
      <c r="M108" s="201" t="s">
        <v>1</v>
      </c>
      <c r="N108" s="202" t="s">
        <v>51</v>
      </c>
      <c r="O108" s="77"/>
      <c r="P108" s="203">
        <f>O108*H108</f>
        <v>0</v>
      </c>
      <c r="Q108" s="203">
        <v>0</v>
      </c>
      <c r="R108" s="203">
        <f>Q108*H108</f>
        <v>0</v>
      </c>
      <c r="S108" s="203">
        <v>0.22</v>
      </c>
      <c r="T108" s="204">
        <f>S108*H108</f>
        <v>38.060000000000002</v>
      </c>
      <c r="AR108" s="15" t="s">
        <v>119</v>
      </c>
      <c r="AT108" s="15" t="s">
        <v>121</v>
      </c>
      <c r="AU108" s="15" t="s">
        <v>89</v>
      </c>
      <c r="AY108" s="15" t="s">
        <v>120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5" t="s">
        <v>23</v>
      </c>
      <c r="BK108" s="205">
        <f>ROUND(I108*H108,2)</f>
        <v>0</v>
      </c>
      <c r="BL108" s="15" t="s">
        <v>119</v>
      </c>
      <c r="BM108" s="15" t="s">
        <v>194</v>
      </c>
    </row>
    <row r="109" s="1" customFormat="1">
      <c r="B109" s="36"/>
      <c r="C109" s="37"/>
      <c r="D109" s="206" t="s">
        <v>125</v>
      </c>
      <c r="E109" s="37"/>
      <c r="F109" s="207" t="s">
        <v>195</v>
      </c>
      <c r="G109" s="37"/>
      <c r="H109" s="37"/>
      <c r="I109" s="129"/>
      <c r="J109" s="37"/>
      <c r="K109" s="37"/>
      <c r="L109" s="41"/>
      <c r="M109" s="208"/>
      <c r="N109" s="77"/>
      <c r="O109" s="77"/>
      <c r="P109" s="77"/>
      <c r="Q109" s="77"/>
      <c r="R109" s="77"/>
      <c r="S109" s="77"/>
      <c r="T109" s="78"/>
      <c r="AT109" s="15" t="s">
        <v>125</v>
      </c>
      <c r="AU109" s="15" t="s">
        <v>89</v>
      </c>
    </row>
    <row r="110" s="13" customFormat="1">
      <c r="B110" s="243"/>
      <c r="C110" s="244"/>
      <c r="D110" s="206" t="s">
        <v>140</v>
      </c>
      <c r="E110" s="245" t="s">
        <v>1</v>
      </c>
      <c r="F110" s="246" t="s">
        <v>185</v>
      </c>
      <c r="G110" s="244"/>
      <c r="H110" s="245" t="s">
        <v>1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140</v>
      </c>
      <c r="AU110" s="252" t="s">
        <v>89</v>
      </c>
      <c r="AV110" s="13" t="s">
        <v>23</v>
      </c>
      <c r="AW110" s="13" t="s">
        <v>44</v>
      </c>
      <c r="AX110" s="13" t="s">
        <v>80</v>
      </c>
      <c r="AY110" s="252" t="s">
        <v>120</v>
      </c>
    </row>
    <row r="111" s="10" customFormat="1">
      <c r="B111" s="209"/>
      <c r="C111" s="210"/>
      <c r="D111" s="206" t="s">
        <v>140</v>
      </c>
      <c r="E111" s="211" t="s">
        <v>1</v>
      </c>
      <c r="F111" s="212" t="s">
        <v>191</v>
      </c>
      <c r="G111" s="210"/>
      <c r="H111" s="213">
        <v>173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140</v>
      </c>
      <c r="AU111" s="219" t="s">
        <v>89</v>
      </c>
      <c r="AV111" s="10" t="s">
        <v>89</v>
      </c>
      <c r="AW111" s="10" t="s">
        <v>44</v>
      </c>
      <c r="AX111" s="10" t="s">
        <v>80</v>
      </c>
      <c r="AY111" s="219" t="s">
        <v>120</v>
      </c>
    </row>
    <row r="112" s="12" customFormat="1">
      <c r="B112" s="232"/>
      <c r="C112" s="233"/>
      <c r="D112" s="206" t="s">
        <v>140</v>
      </c>
      <c r="E112" s="234" t="s">
        <v>1</v>
      </c>
      <c r="F112" s="235" t="s">
        <v>174</v>
      </c>
      <c r="G112" s="233"/>
      <c r="H112" s="236">
        <v>173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140</v>
      </c>
      <c r="AU112" s="242" t="s">
        <v>89</v>
      </c>
      <c r="AV112" s="12" t="s">
        <v>119</v>
      </c>
      <c r="AW112" s="12" t="s">
        <v>44</v>
      </c>
      <c r="AX112" s="12" t="s">
        <v>23</v>
      </c>
      <c r="AY112" s="242" t="s">
        <v>120</v>
      </c>
    </row>
    <row r="113" s="1" customFormat="1" ht="16.5" customHeight="1">
      <c r="B113" s="36"/>
      <c r="C113" s="194" t="s">
        <v>149</v>
      </c>
      <c r="D113" s="194" t="s">
        <v>121</v>
      </c>
      <c r="E113" s="195" t="s">
        <v>196</v>
      </c>
      <c r="F113" s="196" t="s">
        <v>197</v>
      </c>
      <c r="G113" s="197" t="s">
        <v>198</v>
      </c>
      <c r="H113" s="198">
        <v>183</v>
      </c>
      <c r="I113" s="199"/>
      <c r="J113" s="200">
        <f>ROUND(I113*H113,2)</f>
        <v>0</v>
      </c>
      <c r="K113" s="196" t="s">
        <v>1</v>
      </c>
      <c r="L113" s="41"/>
      <c r="M113" s="201" t="s">
        <v>1</v>
      </c>
      <c r="N113" s="202" t="s">
        <v>51</v>
      </c>
      <c r="O113" s="77"/>
      <c r="P113" s="203">
        <f>O113*H113</f>
        <v>0</v>
      </c>
      <c r="Q113" s="203">
        <v>0</v>
      </c>
      <c r="R113" s="203">
        <f>Q113*H113</f>
        <v>0</v>
      </c>
      <c r="S113" s="203">
        <v>0.20499999999999999</v>
      </c>
      <c r="T113" s="204">
        <f>S113*H113</f>
        <v>37.515000000000001</v>
      </c>
      <c r="AR113" s="15" t="s">
        <v>119</v>
      </c>
      <c r="AT113" s="15" t="s">
        <v>121</v>
      </c>
      <c r="AU113" s="15" t="s">
        <v>89</v>
      </c>
      <c r="AY113" s="15" t="s">
        <v>120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5" t="s">
        <v>23</v>
      </c>
      <c r="BK113" s="205">
        <f>ROUND(I113*H113,2)</f>
        <v>0</v>
      </c>
      <c r="BL113" s="15" t="s">
        <v>119</v>
      </c>
      <c r="BM113" s="15" t="s">
        <v>199</v>
      </c>
    </row>
    <row r="114" s="1" customFormat="1">
      <c r="B114" s="36"/>
      <c r="C114" s="37"/>
      <c r="D114" s="206" t="s">
        <v>125</v>
      </c>
      <c r="E114" s="37"/>
      <c r="F114" s="207" t="s">
        <v>200</v>
      </c>
      <c r="G114" s="37"/>
      <c r="H114" s="37"/>
      <c r="I114" s="129"/>
      <c r="J114" s="37"/>
      <c r="K114" s="37"/>
      <c r="L114" s="41"/>
      <c r="M114" s="208"/>
      <c r="N114" s="77"/>
      <c r="O114" s="77"/>
      <c r="P114" s="77"/>
      <c r="Q114" s="77"/>
      <c r="R114" s="77"/>
      <c r="S114" s="77"/>
      <c r="T114" s="78"/>
      <c r="AT114" s="15" t="s">
        <v>125</v>
      </c>
      <c r="AU114" s="15" t="s">
        <v>89</v>
      </c>
    </row>
    <row r="115" s="13" customFormat="1">
      <c r="B115" s="243"/>
      <c r="C115" s="244"/>
      <c r="D115" s="206" t="s">
        <v>140</v>
      </c>
      <c r="E115" s="245" t="s">
        <v>1</v>
      </c>
      <c r="F115" s="246" t="s">
        <v>201</v>
      </c>
      <c r="G115" s="244"/>
      <c r="H115" s="245" t="s">
        <v>1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140</v>
      </c>
      <c r="AU115" s="252" t="s">
        <v>89</v>
      </c>
      <c r="AV115" s="13" t="s">
        <v>23</v>
      </c>
      <c r="AW115" s="13" t="s">
        <v>44</v>
      </c>
      <c r="AX115" s="13" t="s">
        <v>80</v>
      </c>
      <c r="AY115" s="252" t="s">
        <v>120</v>
      </c>
    </row>
    <row r="116" s="10" customFormat="1">
      <c r="B116" s="209"/>
      <c r="C116" s="210"/>
      <c r="D116" s="206" t="s">
        <v>140</v>
      </c>
      <c r="E116" s="211" t="s">
        <v>1</v>
      </c>
      <c r="F116" s="212" t="s">
        <v>202</v>
      </c>
      <c r="G116" s="210"/>
      <c r="H116" s="213">
        <v>183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140</v>
      </c>
      <c r="AU116" s="219" t="s">
        <v>89</v>
      </c>
      <c r="AV116" s="10" t="s">
        <v>89</v>
      </c>
      <c r="AW116" s="10" t="s">
        <v>44</v>
      </c>
      <c r="AX116" s="10" t="s">
        <v>80</v>
      </c>
      <c r="AY116" s="219" t="s">
        <v>120</v>
      </c>
    </row>
    <row r="117" s="12" customFormat="1">
      <c r="B117" s="232"/>
      <c r="C117" s="233"/>
      <c r="D117" s="206" t="s">
        <v>140</v>
      </c>
      <c r="E117" s="234" t="s">
        <v>1</v>
      </c>
      <c r="F117" s="235" t="s">
        <v>174</v>
      </c>
      <c r="G117" s="233"/>
      <c r="H117" s="236">
        <v>183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140</v>
      </c>
      <c r="AU117" s="242" t="s">
        <v>89</v>
      </c>
      <c r="AV117" s="12" t="s">
        <v>119</v>
      </c>
      <c r="AW117" s="12" t="s">
        <v>44</v>
      </c>
      <c r="AX117" s="12" t="s">
        <v>23</v>
      </c>
      <c r="AY117" s="242" t="s">
        <v>120</v>
      </c>
    </row>
    <row r="118" s="1" customFormat="1" ht="16.5" customHeight="1">
      <c r="B118" s="36"/>
      <c r="C118" s="194" t="s">
        <v>203</v>
      </c>
      <c r="D118" s="194" t="s">
        <v>121</v>
      </c>
      <c r="E118" s="195" t="s">
        <v>204</v>
      </c>
      <c r="F118" s="196" t="s">
        <v>205</v>
      </c>
      <c r="G118" s="197" t="s">
        <v>198</v>
      </c>
      <c r="H118" s="198">
        <v>12</v>
      </c>
      <c r="I118" s="199"/>
      <c r="J118" s="200">
        <f>ROUND(I118*H118,2)</f>
        <v>0</v>
      </c>
      <c r="K118" s="196" t="s">
        <v>1</v>
      </c>
      <c r="L118" s="41"/>
      <c r="M118" s="201" t="s">
        <v>1</v>
      </c>
      <c r="N118" s="202" t="s">
        <v>51</v>
      </c>
      <c r="O118" s="77"/>
      <c r="P118" s="203">
        <f>O118*H118</f>
        <v>0</v>
      </c>
      <c r="Q118" s="203">
        <v>0.036904300000000001</v>
      </c>
      <c r="R118" s="203">
        <f>Q118*H118</f>
        <v>0.44285160000000001</v>
      </c>
      <c r="S118" s="203">
        <v>0</v>
      </c>
      <c r="T118" s="204">
        <f>S118*H118</f>
        <v>0</v>
      </c>
      <c r="AR118" s="15" t="s">
        <v>119</v>
      </c>
      <c r="AT118" s="15" t="s">
        <v>121</v>
      </c>
      <c r="AU118" s="15" t="s">
        <v>89</v>
      </c>
      <c r="AY118" s="15" t="s">
        <v>120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5" t="s">
        <v>23</v>
      </c>
      <c r="BK118" s="205">
        <f>ROUND(I118*H118,2)</f>
        <v>0</v>
      </c>
      <c r="BL118" s="15" t="s">
        <v>119</v>
      </c>
      <c r="BM118" s="15" t="s">
        <v>206</v>
      </c>
    </row>
    <row r="119" s="1" customFormat="1">
      <c r="B119" s="36"/>
      <c r="C119" s="37"/>
      <c r="D119" s="206" t="s">
        <v>125</v>
      </c>
      <c r="E119" s="37"/>
      <c r="F119" s="207" t="s">
        <v>207</v>
      </c>
      <c r="G119" s="37"/>
      <c r="H119" s="37"/>
      <c r="I119" s="129"/>
      <c r="J119" s="37"/>
      <c r="K119" s="37"/>
      <c r="L119" s="41"/>
      <c r="M119" s="208"/>
      <c r="N119" s="77"/>
      <c r="O119" s="77"/>
      <c r="P119" s="77"/>
      <c r="Q119" s="77"/>
      <c r="R119" s="77"/>
      <c r="S119" s="77"/>
      <c r="T119" s="78"/>
      <c r="AT119" s="15" t="s">
        <v>125</v>
      </c>
      <c r="AU119" s="15" t="s">
        <v>89</v>
      </c>
    </row>
    <row r="120" s="10" customFormat="1">
      <c r="B120" s="209"/>
      <c r="C120" s="210"/>
      <c r="D120" s="206" t="s">
        <v>140</v>
      </c>
      <c r="E120" s="211" t="s">
        <v>1</v>
      </c>
      <c r="F120" s="212" t="s">
        <v>208</v>
      </c>
      <c r="G120" s="210"/>
      <c r="H120" s="213">
        <v>12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140</v>
      </c>
      <c r="AU120" s="219" t="s">
        <v>89</v>
      </c>
      <c r="AV120" s="10" t="s">
        <v>89</v>
      </c>
      <c r="AW120" s="10" t="s">
        <v>44</v>
      </c>
      <c r="AX120" s="10" t="s">
        <v>80</v>
      </c>
      <c r="AY120" s="219" t="s">
        <v>120</v>
      </c>
    </row>
    <row r="121" s="12" customFormat="1">
      <c r="B121" s="232"/>
      <c r="C121" s="233"/>
      <c r="D121" s="206" t="s">
        <v>140</v>
      </c>
      <c r="E121" s="234" t="s">
        <v>1</v>
      </c>
      <c r="F121" s="235" t="s">
        <v>174</v>
      </c>
      <c r="G121" s="233"/>
      <c r="H121" s="236">
        <v>12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140</v>
      </c>
      <c r="AU121" s="242" t="s">
        <v>89</v>
      </c>
      <c r="AV121" s="12" t="s">
        <v>119</v>
      </c>
      <c r="AW121" s="12" t="s">
        <v>44</v>
      </c>
      <c r="AX121" s="12" t="s">
        <v>23</v>
      </c>
      <c r="AY121" s="242" t="s">
        <v>120</v>
      </c>
    </row>
    <row r="122" s="1" customFormat="1" ht="16.5" customHeight="1">
      <c r="B122" s="36"/>
      <c r="C122" s="194" t="s">
        <v>209</v>
      </c>
      <c r="D122" s="194" t="s">
        <v>121</v>
      </c>
      <c r="E122" s="195" t="s">
        <v>210</v>
      </c>
      <c r="F122" s="196" t="s">
        <v>211</v>
      </c>
      <c r="G122" s="197" t="s">
        <v>212</v>
      </c>
      <c r="H122" s="198">
        <v>1.0800000000000001</v>
      </c>
      <c r="I122" s="199"/>
      <c r="J122" s="200">
        <f>ROUND(I122*H122,2)</f>
        <v>0</v>
      </c>
      <c r="K122" s="196" t="s">
        <v>1</v>
      </c>
      <c r="L122" s="41"/>
      <c r="M122" s="201" t="s">
        <v>1</v>
      </c>
      <c r="N122" s="202" t="s">
        <v>51</v>
      </c>
      <c r="O122" s="77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AR122" s="15" t="s">
        <v>119</v>
      </c>
      <c r="AT122" s="15" t="s">
        <v>121</v>
      </c>
      <c r="AU122" s="15" t="s">
        <v>89</v>
      </c>
      <c r="AY122" s="15" t="s">
        <v>120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5" t="s">
        <v>23</v>
      </c>
      <c r="BK122" s="205">
        <f>ROUND(I122*H122,2)</f>
        <v>0</v>
      </c>
      <c r="BL122" s="15" t="s">
        <v>119</v>
      </c>
      <c r="BM122" s="15" t="s">
        <v>213</v>
      </c>
    </row>
    <row r="123" s="1" customFormat="1">
      <c r="B123" s="36"/>
      <c r="C123" s="37"/>
      <c r="D123" s="206" t="s">
        <v>125</v>
      </c>
      <c r="E123" s="37"/>
      <c r="F123" s="207" t="s">
        <v>214</v>
      </c>
      <c r="G123" s="37"/>
      <c r="H123" s="37"/>
      <c r="I123" s="129"/>
      <c r="J123" s="37"/>
      <c r="K123" s="37"/>
      <c r="L123" s="41"/>
      <c r="M123" s="208"/>
      <c r="N123" s="77"/>
      <c r="O123" s="77"/>
      <c r="P123" s="77"/>
      <c r="Q123" s="77"/>
      <c r="R123" s="77"/>
      <c r="S123" s="77"/>
      <c r="T123" s="78"/>
      <c r="AT123" s="15" t="s">
        <v>125</v>
      </c>
      <c r="AU123" s="15" t="s">
        <v>89</v>
      </c>
    </row>
    <row r="124" s="10" customFormat="1">
      <c r="B124" s="209"/>
      <c r="C124" s="210"/>
      <c r="D124" s="206" t="s">
        <v>140</v>
      </c>
      <c r="E124" s="211" t="s">
        <v>1</v>
      </c>
      <c r="F124" s="212" t="s">
        <v>215</v>
      </c>
      <c r="G124" s="210"/>
      <c r="H124" s="213">
        <v>1.0799999999999999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140</v>
      </c>
      <c r="AU124" s="219" t="s">
        <v>89</v>
      </c>
      <c r="AV124" s="10" t="s">
        <v>89</v>
      </c>
      <c r="AW124" s="10" t="s">
        <v>44</v>
      </c>
      <c r="AX124" s="10" t="s">
        <v>80</v>
      </c>
      <c r="AY124" s="219" t="s">
        <v>120</v>
      </c>
    </row>
    <row r="125" s="12" customFormat="1">
      <c r="B125" s="232"/>
      <c r="C125" s="233"/>
      <c r="D125" s="206" t="s">
        <v>140</v>
      </c>
      <c r="E125" s="234" t="s">
        <v>1</v>
      </c>
      <c r="F125" s="235" t="s">
        <v>174</v>
      </c>
      <c r="G125" s="233"/>
      <c r="H125" s="236">
        <v>1.0799999999999999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140</v>
      </c>
      <c r="AU125" s="242" t="s">
        <v>89</v>
      </c>
      <c r="AV125" s="12" t="s">
        <v>119</v>
      </c>
      <c r="AW125" s="12" t="s">
        <v>44</v>
      </c>
      <c r="AX125" s="12" t="s">
        <v>23</v>
      </c>
      <c r="AY125" s="242" t="s">
        <v>120</v>
      </c>
    </row>
    <row r="126" s="1" customFormat="1" ht="16.5" customHeight="1">
      <c r="B126" s="36"/>
      <c r="C126" s="253" t="s">
        <v>216</v>
      </c>
      <c r="D126" s="253" t="s">
        <v>217</v>
      </c>
      <c r="E126" s="254" t="s">
        <v>218</v>
      </c>
      <c r="F126" s="255" t="s">
        <v>219</v>
      </c>
      <c r="G126" s="256" t="s">
        <v>220</v>
      </c>
      <c r="H126" s="257">
        <v>4</v>
      </c>
      <c r="I126" s="258"/>
      <c r="J126" s="259">
        <f>ROUND(I126*H126,2)</f>
        <v>0</v>
      </c>
      <c r="K126" s="255" t="s">
        <v>1</v>
      </c>
      <c r="L126" s="260"/>
      <c r="M126" s="261" t="s">
        <v>1</v>
      </c>
      <c r="N126" s="262" t="s">
        <v>51</v>
      </c>
      <c r="O126" s="77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AR126" s="15" t="s">
        <v>209</v>
      </c>
      <c r="AT126" s="15" t="s">
        <v>217</v>
      </c>
      <c r="AU126" s="15" t="s">
        <v>89</v>
      </c>
      <c r="AY126" s="15" t="s">
        <v>120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5" t="s">
        <v>23</v>
      </c>
      <c r="BK126" s="205">
        <f>ROUND(I126*H126,2)</f>
        <v>0</v>
      </c>
      <c r="BL126" s="15" t="s">
        <v>119</v>
      </c>
      <c r="BM126" s="15" t="s">
        <v>221</v>
      </c>
    </row>
    <row r="127" s="10" customFormat="1">
      <c r="B127" s="209"/>
      <c r="C127" s="210"/>
      <c r="D127" s="206" t="s">
        <v>140</v>
      </c>
      <c r="E127" s="211" t="s">
        <v>1</v>
      </c>
      <c r="F127" s="212" t="s">
        <v>222</v>
      </c>
      <c r="G127" s="210"/>
      <c r="H127" s="213">
        <v>4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140</v>
      </c>
      <c r="AU127" s="219" t="s">
        <v>89</v>
      </c>
      <c r="AV127" s="10" t="s">
        <v>89</v>
      </c>
      <c r="AW127" s="10" t="s">
        <v>44</v>
      </c>
      <c r="AX127" s="10" t="s">
        <v>80</v>
      </c>
      <c r="AY127" s="219" t="s">
        <v>120</v>
      </c>
    </row>
    <row r="128" s="12" customFormat="1">
      <c r="B128" s="232"/>
      <c r="C128" s="233"/>
      <c r="D128" s="206" t="s">
        <v>140</v>
      </c>
      <c r="E128" s="234" t="s">
        <v>1</v>
      </c>
      <c r="F128" s="235" t="s">
        <v>174</v>
      </c>
      <c r="G128" s="233"/>
      <c r="H128" s="236">
        <v>4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140</v>
      </c>
      <c r="AU128" s="242" t="s">
        <v>89</v>
      </c>
      <c r="AV128" s="12" t="s">
        <v>119</v>
      </c>
      <c r="AW128" s="12" t="s">
        <v>44</v>
      </c>
      <c r="AX128" s="12" t="s">
        <v>23</v>
      </c>
      <c r="AY128" s="242" t="s">
        <v>120</v>
      </c>
    </row>
    <row r="129" s="1" customFormat="1" ht="16.5" customHeight="1">
      <c r="B129" s="36"/>
      <c r="C129" s="194" t="s">
        <v>28</v>
      </c>
      <c r="D129" s="194" t="s">
        <v>121</v>
      </c>
      <c r="E129" s="195" t="s">
        <v>223</v>
      </c>
      <c r="F129" s="196" t="s">
        <v>224</v>
      </c>
      <c r="G129" s="197" t="s">
        <v>212</v>
      </c>
      <c r="H129" s="198">
        <v>58.328000000000003</v>
      </c>
      <c r="I129" s="199"/>
      <c r="J129" s="200">
        <f>ROUND(I129*H129,2)</f>
        <v>0</v>
      </c>
      <c r="K129" s="196" t="s">
        <v>1</v>
      </c>
      <c r="L129" s="41"/>
      <c r="M129" s="201" t="s">
        <v>1</v>
      </c>
      <c r="N129" s="202" t="s">
        <v>51</v>
      </c>
      <c r="O129" s="77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AR129" s="15" t="s">
        <v>119</v>
      </c>
      <c r="AT129" s="15" t="s">
        <v>121</v>
      </c>
      <c r="AU129" s="15" t="s">
        <v>89</v>
      </c>
      <c r="AY129" s="15" t="s">
        <v>120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5" t="s">
        <v>23</v>
      </c>
      <c r="BK129" s="205">
        <f>ROUND(I129*H129,2)</f>
        <v>0</v>
      </c>
      <c r="BL129" s="15" t="s">
        <v>119</v>
      </c>
      <c r="BM129" s="15" t="s">
        <v>225</v>
      </c>
    </row>
    <row r="130" s="1" customFormat="1">
      <c r="B130" s="36"/>
      <c r="C130" s="37"/>
      <c r="D130" s="206" t="s">
        <v>125</v>
      </c>
      <c r="E130" s="37"/>
      <c r="F130" s="207" t="s">
        <v>226</v>
      </c>
      <c r="G130" s="37"/>
      <c r="H130" s="37"/>
      <c r="I130" s="129"/>
      <c r="J130" s="37"/>
      <c r="K130" s="37"/>
      <c r="L130" s="41"/>
      <c r="M130" s="208"/>
      <c r="N130" s="77"/>
      <c r="O130" s="77"/>
      <c r="P130" s="77"/>
      <c r="Q130" s="77"/>
      <c r="R130" s="77"/>
      <c r="S130" s="77"/>
      <c r="T130" s="78"/>
      <c r="AT130" s="15" t="s">
        <v>125</v>
      </c>
      <c r="AU130" s="15" t="s">
        <v>89</v>
      </c>
    </row>
    <row r="131" s="13" customFormat="1">
      <c r="B131" s="243"/>
      <c r="C131" s="244"/>
      <c r="D131" s="206" t="s">
        <v>140</v>
      </c>
      <c r="E131" s="245" t="s">
        <v>1</v>
      </c>
      <c r="F131" s="246" t="s">
        <v>227</v>
      </c>
      <c r="G131" s="244"/>
      <c r="H131" s="245" t="s">
        <v>1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140</v>
      </c>
      <c r="AU131" s="252" t="s">
        <v>89</v>
      </c>
      <c r="AV131" s="13" t="s">
        <v>23</v>
      </c>
      <c r="AW131" s="13" t="s">
        <v>44</v>
      </c>
      <c r="AX131" s="13" t="s">
        <v>80</v>
      </c>
      <c r="AY131" s="252" t="s">
        <v>120</v>
      </c>
    </row>
    <row r="132" s="13" customFormat="1">
      <c r="B132" s="243"/>
      <c r="C132" s="244"/>
      <c r="D132" s="206" t="s">
        <v>140</v>
      </c>
      <c r="E132" s="245" t="s">
        <v>1</v>
      </c>
      <c r="F132" s="246" t="s">
        <v>228</v>
      </c>
      <c r="G132" s="244"/>
      <c r="H132" s="245" t="s">
        <v>1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140</v>
      </c>
      <c r="AU132" s="252" t="s">
        <v>89</v>
      </c>
      <c r="AV132" s="13" t="s">
        <v>23</v>
      </c>
      <c r="AW132" s="13" t="s">
        <v>44</v>
      </c>
      <c r="AX132" s="13" t="s">
        <v>80</v>
      </c>
      <c r="AY132" s="252" t="s">
        <v>120</v>
      </c>
    </row>
    <row r="133" s="10" customFormat="1">
      <c r="B133" s="209"/>
      <c r="C133" s="210"/>
      <c r="D133" s="206" t="s">
        <v>140</v>
      </c>
      <c r="E133" s="211" t="s">
        <v>1</v>
      </c>
      <c r="F133" s="212" t="s">
        <v>229</v>
      </c>
      <c r="G133" s="210"/>
      <c r="H133" s="213">
        <v>58.128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140</v>
      </c>
      <c r="AU133" s="219" t="s">
        <v>89</v>
      </c>
      <c r="AV133" s="10" t="s">
        <v>89</v>
      </c>
      <c r="AW133" s="10" t="s">
        <v>44</v>
      </c>
      <c r="AX133" s="10" t="s">
        <v>80</v>
      </c>
      <c r="AY133" s="219" t="s">
        <v>120</v>
      </c>
    </row>
    <row r="134" s="10" customFormat="1">
      <c r="B134" s="209"/>
      <c r="C134" s="210"/>
      <c r="D134" s="206" t="s">
        <v>140</v>
      </c>
      <c r="E134" s="211" t="s">
        <v>1</v>
      </c>
      <c r="F134" s="212" t="s">
        <v>230</v>
      </c>
      <c r="G134" s="210"/>
      <c r="H134" s="213">
        <v>0.20000000000000001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140</v>
      </c>
      <c r="AU134" s="219" t="s">
        <v>89</v>
      </c>
      <c r="AV134" s="10" t="s">
        <v>89</v>
      </c>
      <c r="AW134" s="10" t="s">
        <v>44</v>
      </c>
      <c r="AX134" s="10" t="s">
        <v>80</v>
      </c>
      <c r="AY134" s="219" t="s">
        <v>120</v>
      </c>
    </row>
    <row r="135" s="12" customFormat="1">
      <c r="B135" s="232"/>
      <c r="C135" s="233"/>
      <c r="D135" s="206" t="s">
        <v>140</v>
      </c>
      <c r="E135" s="234" t="s">
        <v>1</v>
      </c>
      <c r="F135" s="235" t="s">
        <v>174</v>
      </c>
      <c r="G135" s="233"/>
      <c r="H135" s="236">
        <v>58.328000000000003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140</v>
      </c>
      <c r="AU135" s="242" t="s">
        <v>89</v>
      </c>
      <c r="AV135" s="12" t="s">
        <v>119</v>
      </c>
      <c r="AW135" s="12" t="s">
        <v>44</v>
      </c>
      <c r="AX135" s="12" t="s">
        <v>23</v>
      </c>
      <c r="AY135" s="242" t="s">
        <v>120</v>
      </c>
    </row>
    <row r="136" s="1" customFormat="1" ht="16.5" customHeight="1">
      <c r="B136" s="36"/>
      <c r="C136" s="194" t="s">
        <v>231</v>
      </c>
      <c r="D136" s="194" t="s">
        <v>121</v>
      </c>
      <c r="E136" s="195" t="s">
        <v>232</v>
      </c>
      <c r="F136" s="196" t="s">
        <v>233</v>
      </c>
      <c r="G136" s="197" t="s">
        <v>212</v>
      </c>
      <c r="H136" s="198">
        <v>58.328000000000003</v>
      </c>
      <c r="I136" s="199"/>
      <c r="J136" s="200">
        <f>ROUND(I136*H136,2)</f>
        <v>0</v>
      </c>
      <c r="K136" s="196" t="s">
        <v>1</v>
      </c>
      <c r="L136" s="41"/>
      <c r="M136" s="201" t="s">
        <v>1</v>
      </c>
      <c r="N136" s="202" t="s">
        <v>51</v>
      </c>
      <c r="O136" s="77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AR136" s="15" t="s">
        <v>119</v>
      </c>
      <c r="AT136" s="15" t="s">
        <v>121</v>
      </c>
      <c r="AU136" s="15" t="s">
        <v>89</v>
      </c>
      <c r="AY136" s="15" t="s">
        <v>120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5" t="s">
        <v>23</v>
      </c>
      <c r="BK136" s="205">
        <f>ROUND(I136*H136,2)</f>
        <v>0</v>
      </c>
      <c r="BL136" s="15" t="s">
        <v>119</v>
      </c>
      <c r="BM136" s="15" t="s">
        <v>234</v>
      </c>
    </row>
    <row r="137" s="1" customFormat="1">
      <c r="B137" s="36"/>
      <c r="C137" s="37"/>
      <c r="D137" s="206" t="s">
        <v>125</v>
      </c>
      <c r="E137" s="37"/>
      <c r="F137" s="207" t="s">
        <v>235</v>
      </c>
      <c r="G137" s="37"/>
      <c r="H137" s="37"/>
      <c r="I137" s="129"/>
      <c r="J137" s="37"/>
      <c r="K137" s="37"/>
      <c r="L137" s="41"/>
      <c r="M137" s="208"/>
      <c r="N137" s="77"/>
      <c r="O137" s="77"/>
      <c r="P137" s="77"/>
      <c r="Q137" s="77"/>
      <c r="R137" s="77"/>
      <c r="S137" s="77"/>
      <c r="T137" s="78"/>
      <c r="AT137" s="15" t="s">
        <v>125</v>
      </c>
      <c r="AU137" s="15" t="s">
        <v>89</v>
      </c>
    </row>
    <row r="138" s="10" customFormat="1">
      <c r="B138" s="209"/>
      <c r="C138" s="210"/>
      <c r="D138" s="206" t="s">
        <v>140</v>
      </c>
      <c r="E138" s="211" t="s">
        <v>1</v>
      </c>
      <c r="F138" s="212" t="s">
        <v>236</v>
      </c>
      <c r="G138" s="210"/>
      <c r="H138" s="213">
        <v>58.328000000000003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140</v>
      </c>
      <c r="AU138" s="219" t="s">
        <v>89</v>
      </c>
      <c r="AV138" s="10" t="s">
        <v>89</v>
      </c>
      <c r="AW138" s="10" t="s">
        <v>44</v>
      </c>
      <c r="AX138" s="10" t="s">
        <v>80</v>
      </c>
      <c r="AY138" s="219" t="s">
        <v>120</v>
      </c>
    </row>
    <row r="139" s="12" customFormat="1">
      <c r="B139" s="232"/>
      <c r="C139" s="233"/>
      <c r="D139" s="206" t="s">
        <v>140</v>
      </c>
      <c r="E139" s="234" t="s">
        <v>1</v>
      </c>
      <c r="F139" s="235" t="s">
        <v>174</v>
      </c>
      <c r="G139" s="233"/>
      <c r="H139" s="236">
        <v>58.328000000000003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140</v>
      </c>
      <c r="AU139" s="242" t="s">
        <v>89</v>
      </c>
      <c r="AV139" s="12" t="s">
        <v>119</v>
      </c>
      <c r="AW139" s="12" t="s">
        <v>44</v>
      </c>
      <c r="AX139" s="12" t="s">
        <v>23</v>
      </c>
      <c r="AY139" s="242" t="s">
        <v>120</v>
      </c>
    </row>
    <row r="140" s="1" customFormat="1" ht="16.5" customHeight="1">
      <c r="B140" s="36"/>
      <c r="C140" s="194" t="s">
        <v>237</v>
      </c>
      <c r="D140" s="194" t="s">
        <v>121</v>
      </c>
      <c r="E140" s="195" t="s">
        <v>238</v>
      </c>
      <c r="F140" s="196" t="s">
        <v>239</v>
      </c>
      <c r="G140" s="197" t="s">
        <v>212</v>
      </c>
      <c r="H140" s="198">
        <v>84.658000000000001</v>
      </c>
      <c r="I140" s="199"/>
      <c r="J140" s="200">
        <f>ROUND(I140*H140,2)</f>
        <v>0</v>
      </c>
      <c r="K140" s="196" t="s">
        <v>240</v>
      </c>
      <c r="L140" s="41"/>
      <c r="M140" s="201" t="s">
        <v>1</v>
      </c>
      <c r="N140" s="202" t="s">
        <v>51</v>
      </c>
      <c r="O140" s="77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AR140" s="15" t="s">
        <v>119</v>
      </c>
      <c r="AT140" s="15" t="s">
        <v>121</v>
      </c>
      <c r="AU140" s="15" t="s">
        <v>89</v>
      </c>
      <c r="AY140" s="15" t="s">
        <v>120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5" t="s">
        <v>23</v>
      </c>
      <c r="BK140" s="205">
        <f>ROUND(I140*H140,2)</f>
        <v>0</v>
      </c>
      <c r="BL140" s="15" t="s">
        <v>119</v>
      </c>
      <c r="BM140" s="15" t="s">
        <v>241</v>
      </c>
    </row>
    <row r="141" s="1" customFormat="1">
      <c r="B141" s="36"/>
      <c r="C141" s="37"/>
      <c r="D141" s="206" t="s">
        <v>125</v>
      </c>
      <c r="E141" s="37"/>
      <c r="F141" s="207" t="s">
        <v>242</v>
      </c>
      <c r="G141" s="37"/>
      <c r="H141" s="37"/>
      <c r="I141" s="129"/>
      <c r="J141" s="37"/>
      <c r="K141" s="37"/>
      <c r="L141" s="41"/>
      <c r="M141" s="208"/>
      <c r="N141" s="77"/>
      <c r="O141" s="77"/>
      <c r="P141" s="77"/>
      <c r="Q141" s="77"/>
      <c r="R141" s="77"/>
      <c r="S141" s="77"/>
      <c r="T141" s="78"/>
      <c r="AT141" s="15" t="s">
        <v>125</v>
      </c>
      <c r="AU141" s="15" t="s">
        <v>89</v>
      </c>
    </row>
    <row r="142" s="10" customFormat="1">
      <c r="B142" s="209"/>
      <c r="C142" s="210"/>
      <c r="D142" s="206" t="s">
        <v>140</v>
      </c>
      <c r="E142" s="211" t="s">
        <v>1</v>
      </c>
      <c r="F142" s="212" t="s">
        <v>243</v>
      </c>
      <c r="G142" s="210"/>
      <c r="H142" s="213">
        <v>58.328000000000003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140</v>
      </c>
      <c r="AU142" s="219" t="s">
        <v>89</v>
      </c>
      <c r="AV142" s="10" t="s">
        <v>89</v>
      </c>
      <c r="AW142" s="10" t="s">
        <v>44</v>
      </c>
      <c r="AX142" s="10" t="s">
        <v>80</v>
      </c>
      <c r="AY142" s="219" t="s">
        <v>120</v>
      </c>
    </row>
    <row r="143" s="10" customFormat="1">
      <c r="B143" s="209"/>
      <c r="C143" s="210"/>
      <c r="D143" s="206" t="s">
        <v>140</v>
      </c>
      <c r="E143" s="211" t="s">
        <v>1</v>
      </c>
      <c r="F143" s="212" t="s">
        <v>244</v>
      </c>
      <c r="G143" s="210"/>
      <c r="H143" s="213">
        <v>26.330000000000002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140</v>
      </c>
      <c r="AU143" s="219" t="s">
        <v>89</v>
      </c>
      <c r="AV143" s="10" t="s">
        <v>89</v>
      </c>
      <c r="AW143" s="10" t="s">
        <v>44</v>
      </c>
      <c r="AX143" s="10" t="s">
        <v>80</v>
      </c>
      <c r="AY143" s="219" t="s">
        <v>120</v>
      </c>
    </row>
    <row r="144" s="12" customFormat="1">
      <c r="B144" s="232"/>
      <c r="C144" s="233"/>
      <c r="D144" s="206" t="s">
        <v>140</v>
      </c>
      <c r="E144" s="234" t="s">
        <v>1</v>
      </c>
      <c r="F144" s="235" t="s">
        <v>174</v>
      </c>
      <c r="G144" s="233"/>
      <c r="H144" s="236">
        <v>84.658000000000001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140</v>
      </c>
      <c r="AU144" s="242" t="s">
        <v>89</v>
      </c>
      <c r="AV144" s="12" t="s">
        <v>119</v>
      </c>
      <c r="AW144" s="12" t="s">
        <v>44</v>
      </c>
      <c r="AX144" s="12" t="s">
        <v>23</v>
      </c>
      <c r="AY144" s="242" t="s">
        <v>120</v>
      </c>
    </row>
    <row r="145" s="1" customFormat="1" ht="16.5" customHeight="1">
      <c r="B145" s="36"/>
      <c r="C145" s="194" t="s">
        <v>245</v>
      </c>
      <c r="D145" s="194" t="s">
        <v>121</v>
      </c>
      <c r="E145" s="195" t="s">
        <v>246</v>
      </c>
      <c r="F145" s="196" t="s">
        <v>247</v>
      </c>
      <c r="G145" s="197" t="s">
        <v>212</v>
      </c>
      <c r="H145" s="198">
        <v>423.29000000000002</v>
      </c>
      <c r="I145" s="199"/>
      <c r="J145" s="200">
        <f>ROUND(I145*H145,2)</f>
        <v>0</v>
      </c>
      <c r="K145" s="196" t="s">
        <v>1</v>
      </c>
      <c r="L145" s="41"/>
      <c r="M145" s="201" t="s">
        <v>1</v>
      </c>
      <c r="N145" s="202" t="s">
        <v>51</v>
      </c>
      <c r="O145" s="77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AR145" s="15" t="s">
        <v>119</v>
      </c>
      <c r="AT145" s="15" t="s">
        <v>121</v>
      </c>
      <c r="AU145" s="15" t="s">
        <v>89</v>
      </c>
      <c r="AY145" s="15" t="s">
        <v>120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5" t="s">
        <v>23</v>
      </c>
      <c r="BK145" s="205">
        <f>ROUND(I145*H145,2)</f>
        <v>0</v>
      </c>
      <c r="BL145" s="15" t="s">
        <v>119</v>
      </c>
      <c r="BM145" s="15" t="s">
        <v>248</v>
      </c>
    </row>
    <row r="146" s="1" customFormat="1">
      <c r="B146" s="36"/>
      <c r="C146" s="37"/>
      <c r="D146" s="206" t="s">
        <v>125</v>
      </c>
      <c r="E146" s="37"/>
      <c r="F146" s="207" t="s">
        <v>249</v>
      </c>
      <c r="G146" s="37"/>
      <c r="H146" s="37"/>
      <c r="I146" s="129"/>
      <c r="J146" s="37"/>
      <c r="K146" s="37"/>
      <c r="L146" s="41"/>
      <c r="M146" s="208"/>
      <c r="N146" s="77"/>
      <c r="O146" s="77"/>
      <c r="P146" s="77"/>
      <c r="Q146" s="77"/>
      <c r="R146" s="77"/>
      <c r="S146" s="77"/>
      <c r="T146" s="78"/>
      <c r="AT146" s="15" t="s">
        <v>125</v>
      </c>
      <c r="AU146" s="15" t="s">
        <v>89</v>
      </c>
    </row>
    <row r="147" s="10" customFormat="1">
      <c r="B147" s="209"/>
      <c r="C147" s="210"/>
      <c r="D147" s="206" t="s">
        <v>140</v>
      </c>
      <c r="E147" s="211" t="s">
        <v>1</v>
      </c>
      <c r="F147" s="212" t="s">
        <v>250</v>
      </c>
      <c r="G147" s="210"/>
      <c r="H147" s="213">
        <v>423.29000000000002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140</v>
      </c>
      <c r="AU147" s="219" t="s">
        <v>89</v>
      </c>
      <c r="AV147" s="10" t="s">
        <v>89</v>
      </c>
      <c r="AW147" s="10" t="s">
        <v>44</v>
      </c>
      <c r="AX147" s="10" t="s">
        <v>80</v>
      </c>
      <c r="AY147" s="219" t="s">
        <v>120</v>
      </c>
    </row>
    <row r="148" s="12" customFormat="1">
      <c r="B148" s="232"/>
      <c r="C148" s="233"/>
      <c r="D148" s="206" t="s">
        <v>140</v>
      </c>
      <c r="E148" s="234" t="s">
        <v>1</v>
      </c>
      <c r="F148" s="235" t="s">
        <v>174</v>
      </c>
      <c r="G148" s="233"/>
      <c r="H148" s="236">
        <v>423.29000000000002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140</v>
      </c>
      <c r="AU148" s="242" t="s">
        <v>89</v>
      </c>
      <c r="AV148" s="12" t="s">
        <v>119</v>
      </c>
      <c r="AW148" s="12" t="s">
        <v>44</v>
      </c>
      <c r="AX148" s="12" t="s">
        <v>23</v>
      </c>
      <c r="AY148" s="242" t="s">
        <v>120</v>
      </c>
    </row>
    <row r="149" s="1" customFormat="1" ht="16.5" customHeight="1">
      <c r="B149" s="36"/>
      <c r="C149" s="194" t="s">
        <v>251</v>
      </c>
      <c r="D149" s="194" t="s">
        <v>121</v>
      </c>
      <c r="E149" s="195" t="s">
        <v>252</v>
      </c>
      <c r="F149" s="196" t="s">
        <v>253</v>
      </c>
      <c r="G149" s="197" t="s">
        <v>212</v>
      </c>
      <c r="H149" s="198">
        <v>84.658000000000001</v>
      </c>
      <c r="I149" s="199"/>
      <c r="J149" s="200">
        <f>ROUND(I149*H149,2)</f>
        <v>0</v>
      </c>
      <c r="K149" s="196" t="s">
        <v>1</v>
      </c>
      <c r="L149" s="41"/>
      <c r="M149" s="201" t="s">
        <v>1</v>
      </c>
      <c r="N149" s="202" t="s">
        <v>51</v>
      </c>
      <c r="O149" s="77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AR149" s="15" t="s">
        <v>119</v>
      </c>
      <c r="AT149" s="15" t="s">
        <v>121</v>
      </c>
      <c r="AU149" s="15" t="s">
        <v>89</v>
      </c>
      <c r="AY149" s="15" t="s">
        <v>120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5" t="s">
        <v>23</v>
      </c>
      <c r="BK149" s="205">
        <f>ROUND(I149*H149,2)</f>
        <v>0</v>
      </c>
      <c r="BL149" s="15" t="s">
        <v>119</v>
      </c>
      <c r="BM149" s="15" t="s">
        <v>254</v>
      </c>
    </row>
    <row r="150" s="1" customFormat="1">
      <c r="B150" s="36"/>
      <c r="C150" s="37"/>
      <c r="D150" s="206" t="s">
        <v>125</v>
      </c>
      <c r="E150" s="37"/>
      <c r="F150" s="207" t="s">
        <v>253</v>
      </c>
      <c r="G150" s="37"/>
      <c r="H150" s="37"/>
      <c r="I150" s="129"/>
      <c r="J150" s="37"/>
      <c r="K150" s="37"/>
      <c r="L150" s="41"/>
      <c r="M150" s="208"/>
      <c r="N150" s="77"/>
      <c r="O150" s="77"/>
      <c r="P150" s="77"/>
      <c r="Q150" s="77"/>
      <c r="R150" s="77"/>
      <c r="S150" s="77"/>
      <c r="T150" s="78"/>
      <c r="AT150" s="15" t="s">
        <v>125</v>
      </c>
      <c r="AU150" s="15" t="s">
        <v>89</v>
      </c>
    </row>
    <row r="151" s="10" customFormat="1">
      <c r="B151" s="209"/>
      <c r="C151" s="210"/>
      <c r="D151" s="206" t="s">
        <v>140</v>
      </c>
      <c r="E151" s="211" t="s">
        <v>1</v>
      </c>
      <c r="F151" s="212" t="s">
        <v>255</v>
      </c>
      <c r="G151" s="210"/>
      <c r="H151" s="213">
        <v>84.658000000000001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140</v>
      </c>
      <c r="AU151" s="219" t="s">
        <v>89</v>
      </c>
      <c r="AV151" s="10" t="s">
        <v>89</v>
      </c>
      <c r="AW151" s="10" t="s">
        <v>44</v>
      </c>
      <c r="AX151" s="10" t="s">
        <v>80</v>
      </c>
      <c r="AY151" s="219" t="s">
        <v>120</v>
      </c>
    </row>
    <row r="152" s="12" customFormat="1">
      <c r="B152" s="232"/>
      <c r="C152" s="233"/>
      <c r="D152" s="206" t="s">
        <v>140</v>
      </c>
      <c r="E152" s="234" t="s">
        <v>1</v>
      </c>
      <c r="F152" s="235" t="s">
        <v>174</v>
      </c>
      <c r="G152" s="233"/>
      <c r="H152" s="236">
        <v>84.658000000000001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140</v>
      </c>
      <c r="AU152" s="242" t="s">
        <v>89</v>
      </c>
      <c r="AV152" s="12" t="s">
        <v>119</v>
      </c>
      <c r="AW152" s="12" t="s">
        <v>44</v>
      </c>
      <c r="AX152" s="12" t="s">
        <v>23</v>
      </c>
      <c r="AY152" s="242" t="s">
        <v>120</v>
      </c>
    </row>
    <row r="153" s="1" customFormat="1" ht="16.5" customHeight="1">
      <c r="B153" s="36"/>
      <c r="C153" s="194" t="s">
        <v>8</v>
      </c>
      <c r="D153" s="194" t="s">
        <v>121</v>
      </c>
      <c r="E153" s="195" t="s">
        <v>256</v>
      </c>
      <c r="F153" s="196" t="s">
        <v>257</v>
      </c>
      <c r="G153" s="197" t="s">
        <v>258</v>
      </c>
      <c r="H153" s="198">
        <v>152.38399999999999</v>
      </c>
      <c r="I153" s="199"/>
      <c r="J153" s="200">
        <f>ROUND(I153*H153,2)</f>
        <v>0</v>
      </c>
      <c r="K153" s="196" t="s">
        <v>240</v>
      </c>
      <c r="L153" s="41"/>
      <c r="M153" s="201" t="s">
        <v>1</v>
      </c>
      <c r="N153" s="202" t="s">
        <v>51</v>
      </c>
      <c r="O153" s="77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AR153" s="15" t="s">
        <v>119</v>
      </c>
      <c r="AT153" s="15" t="s">
        <v>121</v>
      </c>
      <c r="AU153" s="15" t="s">
        <v>89</v>
      </c>
      <c r="AY153" s="15" t="s">
        <v>120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5" t="s">
        <v>23</v>
      </c>
      <c r="BK153" s="205">
        <f>ROUND(I153*H153,2)</f>
        <v>0</v>
      </c>
      <c r="BL153" s="15" t="s">
        <v>119</v>
      </c>
      <c r="BM153" s="15" t="s">
        <v>259</v>
      </c>
    </row>
    <row r="154" s="1" customFormat="1">
      <c r="B154" s="36"/>
      <c r="C154" s="37"/>
      <c r="D154" s="206" t="s">
        <v>125</v>
      </c>
      <c r="E154" s="37"/>
      <c r="F154" s="207" t="s">
        <v>260</v>
      </c>
      <c r="G154" s="37"/>
      <c r="H154" s="37"/>
      <c r="I154" s="129"/>
      <c r="J154" s="37"/>
      <c r="K154" s="37"/>
      <c r="L154" s="41"/>
      <c r="M154" s="208"/>
      <c r="N154" s="77"/>
      <c r="O154" s="77"/>
      <c r="P154" s="77"/>
      <c r="Q154" s="77"/>
      <c r="R154" s="77"/>
      <c r="S154" s="77"/>
      <c r="T154" s="78"/>
      <c r="AT154" s="15" t="s">
        <v>125</v>
      </c>
      <c r="AU154" s="15" t="s">
        <v>89</v>
      </c>
    </row>
    <row r="155" s="10" customFormat="1">
      <c r="B155" s="209"/>
      <c r="C155" s="210"/>
      <c r="D155" s="206" t="s">
        <v>140</v>
      </c>
      <c r="E155" s="211" t="s">
        <v>1</v>
      </c>
      <c r="F155" s="212" t="s">
        <v>261</v>
      </c>
      <c r="G155" s="210"/>
      <c r="H155" s="213">
        <v>152.3844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140</v>
      </c>
      <c r="AU155" s="219" t="s">
        <v>89</v>
      </c>
      <c r="AV155" s="10" t="s">
        <v>89</v>
      </c>
      <c r="AW155" s="10" t="s">
        <v>44</v>
      </c>
      <c r="AX155" s="10" t="s">
        <v>80</v>
      </c>
      <c r="AY155" s="219" t="s">
        <v>120</v>
      </c>
    </row>
    <row r="156" s="12" customFormat="1">
      <c r="B156" s="232"/>
      <c r="C156" s="233"/>
      <c r="D156" s="206" t="s">
        <v>140</v>
      </c>
      <c r="E156" s="234" t="s">
        <v>1</v>
      </c>
      <c r="F156" s="235" t="s">
        <v>174</v>
      </c>
      <c r="G156" s="233"/>
      <c r="H156" s="236">
        <v>152.3844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140</v>
      </c>
      <c r="AU156" s="242" t="s">
        <v>89</v>
      </c>
      <c r="AV156" s="12" t="s">
        <v>119</v>
      </c>
      <c r="AW156" s="12" t="s">
        <v>44</v>
      </c>
      <c r="AX156" s="12" t="s">
        <v>23</v>
      </c>
      <c r="AY156" s="242" t="s">
        <v>120</v>
      </c>
    </row>
    <row r="157" s="1" customFormat="1" ht="16.5" customHeight="1">
      <c r="B157" s="36"/>
      <c r="C157" s="194" t="s">
        <v>262</v>
      </c>
      <c r="D157" s="194" t="s">
        <v>121</v>
      </c>
      <c r="E157" s="195" t="s">
        <v>263</v>
      </c>
      <c r="F157" s="196" t="s">
        <v>264</v>
      </c>
      <c r="G157" s="197" t="s">
        <v>169</v>
      </c>
      <c r="H157" s="198">
        <v>193.75999999999999</v>
      </c>
      <c r="I157" s="199"/>
      <c r="J157" s="200">
        <f>ROUND(I157*H157,2)</f>
        <v>0</v>
      </c>
      <c r="K157" s="196" t="s">
        <v>240</v>
      </c>
      <c r="L157" s="41"/>
      <c r="M157" s="201" t="s">
        <v>1</v>
      </c>
      <c r="N157" s="202" t="s">
        <v>51</v>
      </c>
      <c r="O157" s="77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AR157" s="15" t="s">
        <v>119</v>
      </c>
      <c r="AT157" s="15" t="s">
        <v>121</v>
      </c>
      <c r="AU157" s="15" t="s">
        <v>89</v>
      </c>
      <c r="AY157" s="15" t="s">
        <v>120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5" t="s">
        <v>23</v>
      </c>
      <c r="BK157" s="205">
        <f>ROUND(I157*H157,2)</f>
        <v>0</v>
      </c>
      <c r="BL157" s="15" t="s">
        <v>119</v>
      </c>
      <c r="BM157" s="15" t="s">
        <v>265</v>
      </c>
    </row>
    <row r="158" s="1" customFormat="1">
      <c r="B158" s="36"/>
      <c r="C158" s="37"/>
      <c r="D158" s="206" t="s">
        <v>125</v>
      </c>
      <c r="E158" s="37"/>
      <c r="F158" s="207" t="s">
        <v>266</v>
      </c>
      <c r="G158" s="37"/>
      <c r="H158" s="37"/>
      <c r="I158" s="129"/>
      <c r="J158" s="37"/>
      <c r="K158" s="37"/>
      <c r="L158" s="41"/>
      <c r="M158" s="208"/>
      <c r="N158" s="77"/>
      <c r="O158" s="77"/>
      <c r="P158" s="77"/>
      <c r="Q158" s="77"/>
      <c r="R158" s="77"/>
      <c r="S158" s="77"/>
      <c r="T158" s="78"/>
      <c r="AT158" s="15" t="s">
        <v>125</v>
      </c>
      <c r="AU158" s="15" t="s">
        <v>89</v>
      </c>
    </row>
    <row r="159" s="13" customFormat="1">
      <c r="B159" s="243"/>
      <c r="C159" s="244"/>
      <c r="D159" s="206" t="s">
        <v>140</v>
      </c>
      <c r="E159" s="245" t="s">
        <v>1</v>
      </c>
      <c r="F159" s="246" t="s">
        <v>267</v>
      </c>
      <c r="G159" s="244"/>
      <c r="H159" s="245" t="s">
        <v>1</v>
      </c>
      <c r="I159" s="247"/>
      <c r="J159" s="244"/>
      <c r="K159" s="244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140</v>
      </c>
      <c r="AU159" s="252" t="s">
        <v>89</v>
      </c>
      <c r="AV159" s="13" t="s">
        <v>23</v>
      </c>
      <c r="AW159" s="13" t="s">
        <v>44</v>
      </c>
      <c r="AX159" s="13" t="s">
        <v>80</v>
      </c>
      <c r="AY159" s="252" t="s">
        <v>120</v>
      </c>
    </row>
    <row r="160" s="10" customFormat="1">
      <c r="B160" s="209"/>
      <c r="C160" s="210"/>
      <c r="D160" s="206" t="s">
        <v>140</v>
      </c>
      <c r="E160" s="211" t="s">
        <v>1</v>
      </c>
      <c r="F160" s="212" t="s">
        <v>268</v>
      </c>
      <c r="G160" s="210"/>
      <c r="H160" s="213">
        <v>193.76000000000002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140</v>
      </c>
      <c r="AU160" s="219" t="s">
        <v>89</v>
      </c>
      <c r="AV160" s="10" t="s">
        <v>89</v>
      </c>
      <c r="AW160" s="10" t="s">
        <v>44</v>
      </c>
      <c r="AX160" s="10" t="s">
        <v>80</v>
      </c>
      <c r="AY160" s="219" t="s">
        <v>120</v>
      </c>
    </row>
    <row r="161" s="12" customFormat="1">
      <c r="B161" s="232"/>
      <c r="C161" s="233"/>
      <c r="D161" s="206" t="s">
        <v>140</v>
      </c>
      <c r="E161" s="234" t="s">
        <v>1</v>
      </c>
      <c r="F161" s="235" t="s">
        <v>174</v>
      </c>
      <c r="G161" s="233"/>
      <c r="H161" s="236">
        <v>193.76000000000002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140</v>
      </c>
      <c r="AU161" s="242" t="s">
        <v>89</v>
      </c>
      <c r="AV161" s="12" t="s">
        <v>119</v>
      </c>
      <c r="AW161" s="12" t="s">
        <v>44</v>
      </c>
      <c r="AX161" s="12" t="s">
        <v>23</v>
      </c>
      <c r="AY161" s="242" t="s">
        <v>120</v>
      </c>
    </row>
    <row r="162" s="1" customFormat="1" ht="16.5" customHeight="1">
      <c r="B162" s="36"/>
      <c r="C162" s="194" t="s">
        <v>269</v>
      </c>
      <c r="D162" s="194" t="s">
        <v>121</v>
      </c>
      <c r="E162" s="195" t="s">
        <v>270</v>
      </c>
      <c r="F162" s="196" t="s">
        <v>271</v>
      </c>
      <c r="G162" s="197" t="s">
        <v>169</v>
      </c>
      <c r="H162" s="198">
        <v>263.30000000000001</v>
      </c>
      <c r="I162" s="199"/>
      <c r="J162" s="200">
        <f>ROUND(I162*H162,2)</f>
        <v>0</v>
      </c>
      <c r="K162" s="196" t="s">
        <v>240</v>
      </c>
      <c r="L162" s="41"/>
      <c r="M162" s="201" t="s">
        <v>1</v>
      </c>
      <c r="N162" s="202" t="s">
        <v>51</v>
      </c>
      <c r="O162" s="77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AR162" s="15" t="s">
        <v>119</v>
      </c>
      <c r="AT162" s="15" t="s">
        <v>121</v>
      </c>
      <c r="AU162" s="15" t="s">
        <v>89</v>
      </c>
      <c r="AY162" s="15" t="s">
        <v>120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5" t="s">
        <v>23</v>
      </c>
      <c r="BK162" s="205">
        <f>ROUND(I162*H162,2)</f>
        <v>0</v>
      </c>
      <c r="BL162" s="15" t="s">
        <v>119</v>
      </c>
      <c r="BM162" s="15" t="s">
        <v>272</v>
      </c>
    </row>
    <row r="163" s="1" customFormat="1">
      <c r="B163" s="36"/>
      <c r="C163" s="37"/>
      <c r="D163" s="206" t="s">
        <v>125</v>
      </c>
      <c r="E163" s="37"/>
      <c r="F163" s="207" t="s">
        <v>273</v>
      </c>
      <c r="G163" s="37"/>
      <c r="H163" s="37"/>
      <c r="I163" s="129"/>
      <c r="J163" s="37"/>
      <c r="K163" s="37"/>
      <c r="L163" s="41"/>
      <c r="M163" s="208"/>
      <c r="N163" s="77"/>
      <c r="O163" s="77"/>
      <c r="P163" s="77"/>
      <c r="Q163" s="77"/>
      <c r="R163" s="77"/>
      <c r="S163" s="77"/>
      <c r="T163" s="78"/>
      <c r="AT163" s="15" t="s">
        <v>125</v>
      </c>
      <c r="AU163" s="15" t="s">
        <v>89</v>
      </c>
    </row>
    <row r="164" s="10" customFormat="1">
      <c r="B164" s="209"/>
      <c r="C164" s="210"/>
      <c r="D164" s="206" t="s">
        <v>140</v>
      </c>
      <c r="E164" s="211" t="s">
        <v>1</v>
      </c>
      <c r="F164" s="212" t="s">
        <v>172</v>
      </c>
      <c r="G164" s="210"/>
      <c r="H164" s="213">
        <v>89.299999999999997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140</v>
      </c>
      <c r="AU164" s="219" t="s">
        <v>89</v>
      </c>
      <c r="AV164" s="10" t="s">
        <v>89</v>
      </c>
      <c r="AW164" s="10" t="s">
        <v>44</v>
      </c>
      <c r="AX164" s="10" t="s">
        <v>80</v>
      </c>
      <c r="AY164" s="219" t="s">
        <v>120</v>
      </c>
    </row>
    <row r="165" s="10" customFormat="1">
      <c r="B165" s="209"/>
      <c r="C165" s="210"/>
      <c r="D165" s="206" t="s">
        <v>140</v>
      </c>
      <c r="E165" s="211" t="s">
        <v>1</v>
      </c>
      <c r="F165" s="212" t="s">
        <v>173</v>
      </c>
      <c r="G165" s="210"/>
      <c r="H165" s="213">
        <v>174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140</v>
      </c>
      <c r="AU165" s="219" t="s">
        <v>89</v>
      </c>
      <c r="AV165" s="10" t="s">
        <v>89</v>
      </c>
      <c r="AW165" s="10" t="s">
        <v>44</v>
      </c>
      <c r="AX165" s="10" t="s">
        <v>80</v>
      </c>
      <c r="AY165" s="219" t="s">
        <v>120</v>
      </c>
    </row>
    <row r="166" s="12" customFormat="1">
      <c r="B166" s="232"/>
      <c r="C166" s="233"/>
      <c r="D166" s="206" t="s">
        <v>140</v>
      </c>
      <c r="E166" s="234" t="s">
        <v>1</v>
      </c>
      <c r="F166" s="235" t="s">
        <v>174</v>
      </c>
      <c r="G166" s="233"/>
      <c r="H166" s="236">
        <v>263.30000000000001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140</v>
      </c>
      <c r="AU166" s="242" t="s">
        <v>89</v>
      </c>
      <c r="AV166" s="12" t="s">
        <v>119</v>
      </c>
      <c r="AW166" s="12" t="s">
        <v>44</v>
      </c>
      <c r="AX166" s="12" t="s">
        <v>23</v>
      </c>
      <c r="AY166" s="242" t="s">
        <v>120</v>
      </c>
    </row>
    <row r="167" s="1" customFormat="1" ht="16.5" customHeight="1">
      <c r="B167" s="36"/>
      <c r="C167" s="194" t="s">
        <v>274</v>
      </c>
      <c r="D167" s="194" t="s">
        <v>121</v>
      </c>
      <c r="E167" s="195" t="s">
        <v>275</v>
      </c>
      <c r="F167" s="196" t="s">
        <v>276</v>
      </c>
      <c r="G167" s="197" t="s">
        <v>169</v>
      </c>
      <c r="H167" s="198">
        <v>263.30000000000001</v>
      </c>
      <c r="I167" s="199"/>
      <c r="J167" s="200">
        <f>ROUND(I167*H167,2)</f>
        <v>0</v>
      </c>
      <c r="K167" s="196" t="s">
        <v>240</v>
      </c>
      <c r="L167" s="41"/>
      <c r="M167" s="201" t="s">
        <v>1</v>
      </c>
      <c r="N167" s="202" t="s">
        <v>51</v>
      </c>
      <c r="O167" s="77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AR167" s="15" t="s">
        <v>119</v>
      </c>
      <c r="AT167" s="15" t="s">
        <v>121</v>
      </c>
      <c r="AU167" s="15" t="s">
        <v>89</v>
      </c>
      <c r="AY167" s="15" t="s">
        <v>120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5" t="s">
        <v>23</v>
      </c>
      <c r="BK167" s="205">
        <f>ROUND(I167*H167,2)</f>
        <v>0</v>
      </c>
      <c r="BL167" s="15" t="s">
        <v>119</v>
      </c>
      <c r="BM167" s="15" t="s">
        <v>277</v>
      </c>
    </row>
    <row r="168" s="1" customFormat="1">
      <c r="B168" s="36"/>
      <c r="C168" s="37"/>
      <c r="D168" s="206" t="s">
        <v>125</v>
      </c>
      <c r="E168" s="37"/>
      <c r="F168" s="207" t="s">
        <v>278</v>
      </c>
      <c r="G168" s="37"/>
      <c r="H168" s="37"/>
      <c r="I168" s="129"/>
      <c r="J168" s="37"/>
      <c r="K168" s="37"/>
      <c r="L168" s="41"/>
      <c r="M168" s="208"/>
      <c r="N168" s="77"/>
      <c r="O168" s="77"/>
      <c r="P168" s="77"/>
      <c r="Q168" s="77"/>
      <c r="R168" s="77"/>
      <c r="S168" s="77"/>
      <c r="T168" s="78"/>
      <c r="AT168" s="15" t="s">
        <v>125</v>
      </c>
      <c r="AU168" s="15" t="s">
        <v>89</v>
      </c>
    </row>
    <row r="169" s="10" customFormat="1">
      <c r="B169" s="209"/>
      <c r="C169" s="210"/>
      <c r="D169" s="206" t="s">
        <v>140</v>
      </c>
      <c r="E169" s="211" t="s">
        <v>1</v>
      </c>
      <c r="F169" s="212" t="s">
        <v>172</v>
      </c>
      <c r="G169" s="210"/>
      <c r="H169" s="213">
        <v>89.299999999999997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140</v>
      </c>
      <c r="AU169" s="219" t="s">
        <v>89</v>
      </c>
      <c r="AV169" s="10" t="s">
        <v>89</v>
      </c>
      <c r="AW169" s="10" t="s">
        <v>44</v>
      </c>
      <c r="AX169" s="10" t="s">
        <v>80</v>
      </c>
      <c r="AY169" s="219" t="s">
        <v>120</v>
      </c>
    </row>
    <row r="170" s="10" customFormat="1">
      <c r="B170" s="209"/>
      <c r="C170" s="210"/>
      <c r="D170" s="206" t="s">
        <v>140</v>
      </c>
      <c r="E170" s="211" t="s">
        <v>1</v>
      </c>
      <c r="F170" s="212" t="s">
        <v>173</v>
      </c>
      <c r="G170" s="210"/>
      <c r="H170" s="213">
        <v>174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140</v>
      </c>
      <c r="AU170" s="219" t="s">
        <v>89</v>
      </c>
      <c r="AV170" s="10" t="s">
        <v>89</v>
      </c>
      <c r="AW170" s="10" t="s">
        <v>44</v>
      </c>
      <c r="AX170" s="10" t="s">
        <v>80</v>
      </c>
      <c r="AY170" s="219" t="s">
        <v>120</v>
      </c>
    </row>
    <row r="171" s="12" customFormat="1">
      <c r="B171" s="232"/>
      <c r="C171" s="233"/>
      <c r="D171" s="206" t="s">
        <v>140</v>
      </c>
      <c r="E171" s="234" t="s">
        <v>1</v>
      </c>
      <c r="F171" s="235" t="s">
        <v>174</v>
      </c>
      <c r="G171" s="233"/>
      <c r="H171" s="236">
        <v>263.30000000000001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140</v>
      </c>
      <c r="AU171" s="242" t="s">
        <v>89</v>
      </c>
      <c r="AV171" s="12" t="s">
        <v>119</v>
      </c>
      <c r="AW171" s="12" t="s">
        <v>44</v>
      </c>
      <c r="AX171" s="12" t="s">
        <v>23</v>
      </c>
      <c r="AY171" s="242" t="s">
        <v>120</v>
      </c>
    </row>
    <row r="172" s="1" customFormat="1" ht="16.5" customHeight="1">
      <c r="B172" s="36"/>
      <c r="C172" s="253" t="s">
        <v>279</v>
      </c>
      <c r="D172" s="253" t="s">
        <v>217</v>
      </c>
      <c r="E172" s="254" t="s">
        <v>280</v>
      </c>
      <c r="F172" s="255" t="s">
        <v>281</v>
      </c>
      <c r="G172" s="256" t="s">
        <v>258</v>
      </c>
      <c r="H172" s="257">
        <v>56.872999999999998</v>
      </c>
      <c r="I172" s="258"/>
      <c r="J172" s="259">
        <f>ROUND(I172*H172,2)</f>
        <v>0</v>
      </c>
      <c r="K172" s="255" t="s">
        <v>282</v>
      </c>
      <c r="L172" s="260"/>
      <c r="M172" s="261" t="s">
        <v>1</v>
      </c>
      <c r="N172" s="262" t="s">
        <v>51</v>
      </c>
      <c r="O172" s="77"/>
      <c r="P172" s="203">
        <f>O172*H172</f>
        <v>0</v>
      </c>
      <c r="Q172" s="203">
        <v>1</v>
      </c>
      <c r="R172" s="203">
        <f>Q172*H172</f>
        <v>56.872999999999998</v>
      </c>
      <c r="S172" s="203">
        <v>0</v>
      </c>
      <c r="T172" s="204">
        <f>S172*H172</f>
        <v>0</v>
      </c>
      <c r="AR172" s="15" t="s">
        <v>209</v>
      </c>
      <c r="AT172" s="15" t="s">
        <v>217</v>
      </c>
      <c r="AU172" s="15" t="s">
        <v>89</v>
      </c>
      <c r="AY172" s="15" t="s">
        <v>120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5" t="s">
        <v>23</v>
      </c>
      <c r="BK172" s="205">
        <f>ROUND(I172*H172,2)</f>
        <v>0</v>
      </c>
      <c r="BL172" s="15" t="s">
        <v>119</v>
      </c>
      <c r="BM172" s="15" t="s">
        <v>283</v>
      </c>
    </row>
    <row r="173" s="1" customFormat="1">
      <c r="B173" s="36"/>
      <c r="C173" s="37"/>
      <c r="D173" s="206" t="s">
        <v>125</v>
      </c>
      <c r="E173" s="37"/>
      <c r="F173" s="207" t="s">
        <v>281</v>
      </c>
      <c r="G173" s="37"/>
      <c r="H173" s="37"/>
      <c r="I173" s="129"/>
      <c r="J173" s="37"/>
      <c r="K173" s="37"/>
      <c r="L173" s="41"/>
      <c r="M173" s="208"/>
      <c r="N173" s="77"/>
      <c r="O173" s="77"/>
      <c r="P173" s="77"/>
      <c r="Q173" s="77"/>
      <c r="R173" s="77"/>
      <c r="S173" s="77"/>
      <c r="T173" s="78"/>
      <c r="AT173" s="15" t="s">
        <v>125</v>
      </c>
      <c r="AU173" s="15" t="s">
        <v>89</v>
      </c>
    </row>
    <row r="174" s="10" customFormat="1">
      <c r="B174" s="209"/>
      <c r="C174" s="210"/>
      <c r="D174" s="206" t="s">
        <v>140</v>
      </c>
      <c r="E174" s="211" t="s">
        <v>1</v>
      </c>
      <c r="F174" s="212" t="s">
        <v>284</v>
      </c>
      <c r="G174" s="210"/>
      <c r="H174" s="213">
        <v>56.872799999999998</v>
      </c>
      <c r="I174" s="214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140</v>
      </c>
      <c r="AU174" s="219" t="s">
        <v>89</v>
      </c>
      <c r="AV174" s="10" t="s">
        <v>89</v>
      </c>
      <c r="AW174" s="10" t="s">
        <v>44</v>
      </c>
      <c r="AX174" s="10" t="s">
        <v>80</v>
      </c>
      <c r="AY174" s="219" t="s">
        <v>120</v>
      </c>
    </row>
    <row r="175" s="12" customFormat="1">
      <c r="B175" s="232"/>
      <c r="C175" s="233"/>
      <c r="D175" s="206" t="s">
        <v>140</v>
      </c>
      <c r="E175" s="234" t="s">
        <v>1</v>
      </c>
      <c r="F175" s="235" t="s">
        <v>174</v>
      </c>
      <c r="G175" s="233"/>
      <c r="H175" s="236">
        <v>56.872799999999998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140</v>
      </c>
      <c r="AU175" s="242" t="s">
        <v>89</v>
      </c>
      <c r="AV175" s="12" t="s">
        <v>119</v>
      </c>
      <c r="AW175" s="12" t="s">
        <v>44</v>
      </c>
      <c r="AX175" s="12" t="s">
        <v>23</v>
      </c>
      <c r="AY175" s="242" t="s">
        <v>120</v>
      </c>
    </row>
    <row r="176" s="1" customFormat="1" ht="16.5" customHeight="1">
      <c r="B176" s="36"/>
      <c r="C176" s="194" t="s">
        <v>285</v>
      </c>
      <c r="D176" s="194" t="s">
        <v>121</v>
      </c>
      <c r="E176" s="195" t="s">
        <v>286</v>
      </c>
      <c r="F176" s="196" t="s">
        <v>287</v>
      </c>
      <c r="G176" s="197" t="s">
        <v>169</v>
      </c>
      <c r="H176" s="198">
        <v>263.30000000000001</v>
      </c>
      <c r="I176" s="199"/>
      <c r="J176" s="200">
        <f>ROUND(I176*H176,2)</f>
        <v>0</v>
      </c>
      <c r="K176" s="196" t="s">
        <v>240</v>
      </c>
      <c r="L176" s="41"/>
      <c r="M176" s="201" t="s">
        <v>1</v>
      </c>
      <c r="N176" s="202" t="s">
        <v>51</v>
      </c>
      <c r="O176" s="77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AR176" s="15" t="s">
        <v>119</v>
      </c>
      <c r="AT176" s="15" t="s">
        <v>121</v>
      </c>
      <c r="AU176" s="15" t="s">
        <v>89</v>
      </c>
      <c r="AY176" s="15" t="s">
        <v>120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5" t="s">
        <v>23</v>
      </c>
      <c r="BK176" s="205">
        <f>ROUND(I176*H176,2)</f>
        <v>0</v>
      </c>
      <c r="BL176" s="15" t="s">
        <v>119</v>
      </c>
      <c r="BM176" s="15" t="s">
        <v>288</v>
      </c>
    </row>
    <row r="177" s="1" customFormat="1">
      <c r="B177" s="36"/>
      <c r="C177" s="37"/>
      <c r="D177" s="206" t="s">
        <v>125</v>
      </c>
      <c r="E177" s="37"/>
      <c r="F177" s="207" t="s">
        <v>289</v>
      </c>
      <c r="G177" s="37"/>
      <c r="H177" s="37"/>
      <c r="I177" s="129"/>
      <c r="J177" s="37"/>
      <c r="K177" s="37"/>
      <c r="L177" s="41"/>
      <c r="M177" s="208"/>
      <c r="N177" s="77"/>
      <c r="O177" s="77"/>
      <c r="P177" s="77"/>
      <c r="Q177" s="77"/>
      <c r="R177" s="77"/>
      <c r="S177" s="77"/>
      <c r="T177" s="78"/>
      <c r="AT177" s="15" t="s">
        <v>125</v>
      </c>
      <c r="AU177" s="15" t="s">
        <v>89</v>
      </c>
    </row>
    <row r="178" s="10" customFormat="1">
      <c r="B178" s="209"/>
      <c r="C178" s="210"/>
      <c r="D178" s="206" t="s">
        <v>140</v>
      </c>
      <c r="E178" s="211" t="s">
        <v>1</v>
      </c>
      <c r="F178" s="212" t="s">
        <v>290</v>
      </c>
      <c r="G178" s="210"/>
      <c r="H178" s="213">
        <v>263.30000000000001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140</v>
      </c>
      <c r="AU178" s="219" t="s">
        <v>89</v>
      </c>
      <c r="AV178" s="10" t="s">
        <v>89</v>
      </c>
      <c r="AW178" s="10" t="s">
        <v>44</v>
      </c>
      <c r="AX178" s="10" t="s">
        <v>80</v>
      </c>
      <c r="AY178" s="219" t="s">
        <v>120</v>
      </c>
    </row>
    <row r="179" s="12" customFormat="1">
      <c r="B179" s="232"/>
      <c r="C179" s="233"/>
      <c r="D179" s="206" t="s">
        <v>140</v>
      </c>
      <c r="E179" s="234" t="s">
        <v>1</v>
      </c>
      <c r="F179" s="235" t="s">
        <v>174</v>
      </c>
      <c r="G179" s="233"/>
      <c r="H179" s="236">
        <v>263.30000000000001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140</v>
      </c>
      <c r="AU179" s="242" t="s">
        <v>89</v>
      </c>
      <c r="AV179" s="12" t="s">
        <v>119</v>
      </c>
      <c r="AW179" s="12" t="s">
        <v>44</v>
      </c>
      <c r="AX179" s="12" t="s">
        <v>23</v>
      </c>
      <c r="AY179" s="242" t="s">
        <v>120</v>
      </c>
    </row>
    <row r="180" s="1" customFormat="1" ht="16.5" customHeight="1">
      <c r="B180" s="36"/>
      <c r="C180" s="253" t="s">
        <v>7</v>
      </c>
      <c r="D180" s="253" t="s">
        <v>217</v>
      </c>
      <c r="E180" s="254" t="s">
        <v>291</v>
      </c>
      <c r="F180" s="255" t="s">
        <v>292</v>
      </c>
      <c r="G180" s="256" t="s">
        <v>293</v>
      </c>
      <c r="H180" s="257">
        <v>3.9500000000000002</v>
      </c>
      <c r="I180" s="258"/>
      <c r="J180" s="259">
        <f>ROUND(I180*H180,2)</f>
        <v>0</v>
      </c>
      <c r="K180" s="255" t="s">
        <v>240</v>
      </c>
      <c r="L180" s="260"/>
      <c r="M180" s="261" t="s">
        <v>1</v>
      </c>
      <c r="N180" s="262" t="s">
        <v>51</v>
      </c>
      <c r="O180" s="77"/>
      <c r="P180" s="203">
        <f>O180*H180</f>
        <v>0</v>
      </c>
      <c r="Q180" s="203">
        <v>0.001</v>
      </c>
      <c r="R180" s="203">
        <f>Q180*H180</f>
        <v>0.0039500000000000004</v>
      </c>
      <c r="S180" s="203">
        <v>0</v>
      </c>
      <c r="T180" s="204">
        <f>S180*H180</f>
        <v>0</v>
      </c>
      <c r="AR180" s="15" t="s">
        <v>209</v>
      </c>
      <c r="AT180" s="15" t="s">
        <v>217</v>
      </c>
      <c r="AU180" s="15" t="s">
        <v>89</v>
      </c>
      <c r="AY180" s="15" t="s">
        <v>120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5" t="s">
        <v>23</v>
      </c>
      <c r="BK180" s="205">
        <f>ROUND(I180*H180,2)</f>
        <v>0</v>
      </c>
      <c r="BL180" s="15" t="s">
        <v>119</v>
      </c>
      <c r="BM180" s="15" t="s">
        <v>294</v>
      </c>
    </row>
    <row r="181" s="1" customFormat="1">
      <c r="B181" s="36"/>
      <c r="C181" s="37"/>
      <c r="D181" s="206" t="s">
        <v>125</v>
      </c>
      <c r="E181" s="37"/>
      <c r="F181" s="207" t="s">
        <v>295</v>
      </c>
      <c r="G181" s="37"/>
      <c r="H181" s="37"/>
      <c r="I181" s="129"/>
      <c r="J181" s="37"/>
      <c r="K181" s="37"/>
      <c r="L181" s="41"/>
      <c r="M181" s="208"/>
      <c r="N181" s="77"/>
      <c r="O181" s="77"/>
      <c r="P181" s="77"/>
      <c r="Q181" s="77"/>
      <c r="R181" s="77"/>
      <c r="S181" s="77"/>
      <c r="T181" s="78"/>
      <c r="AT181" s="15" t="s">
        <v>125</v>
      </c>
      <c r="AU181" s="15" t="s">
        <v>89</v>
      </c>
    </row>
    <row r="182" s="10" customFormat="1">
      <c r="B182" s="209"/>
      <c r="C182" s="210"/>
      <c r="D182" s="206" t="s">
        <v>140</v>
      </c>
      <c r="E182" s="211" t="s">
        <v>1</v>
      </c>
      <c r="F182" s="212" t="s">
        <v>296</v>
      </c>
      <c r="G182" s="210"/>
      <c r="H182" s="213">
        <v>3.9495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140</v>
      </c>
      <c r="AU182" s="219" t="s">
        <v>89</v>
      </c>
      <c r="AV182" s="10" t="s">
        <v>89</v>
      </c>
      <c r="AW182" s="10" t="s">
        <v>44</v>
      </c>
      <c r="AX182" s="10" t="s">
        <v>80</v>
      </c>
      <c r="AY182" s="219" t="s">
        <v>120</v>
      </c>
    </row>
    <row r="183" s="12" customFormat="1">
      <c r="B183" s="232"/>
      <c r="C183" s="233"/>
      <c r="D183" s="206" t="s">
        <v>140</v>
      </c>
      <c r="E183" s="234" t="s">
        <v>1</v>
      </c>
      <c r="F183" s="235" t="s">
        <v>174</v>
      </c>
      <c r="G183" s="233"/>
      <c r="H183" s="236">
        <v>3.9495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140</v>
      </c>
      <c r="AU183" s="242" t="s">
        <v>89</v>
      </c>
      <c r="AV183" s="12" t="s">
        <v>119</v>
      </c>
      <c r="AW183" s="12" t="s">
        <v>44</v>
      </c>
      <c r="AX183" s="12" t="s">
        <v>23</v>
      </c>
      <c r="AY183" s="242" t="s">
        <v>120</v>
      </c>
    </row>
    <row r="184" s="1" customFormat="1" ht="16.5" customHeight="1">
      <c r="B184" s="36"/>
      <c r="C184" s="194" t="s">
        <v>297</v>
      </c>
      <c r="D184" s="194" t="s">
        <v>121</v>
      </c>
      <c r="E184" s="195" t="s">
        <v>298</v>
      </c>
      <c r="F184" s="196" t="s">
        <v>299</v>
      </c>
      <c r="G184" s="197" t="s">
        <v>220</v>
      </c>
      <c r="H184" s="198">
        <v>10</v>
      </c>
      <c r="I184" s="199"/>
      <c r="J184" s="200">
        <f>ROUND(I184*H184,2)</f>
        <v>0</v>
      </c>
      <c r="K184" s="196" t="s">
        <v>177</v>
      </c>
      <c r="L184" s="41"/>
      <c r="M184" s="201" t="s">
        <v>1</v>
      </c>
      <c r="N184" s="202" t="s">
        <v>51</v>
      </c>
      <c r="O184" s="77"/>
      <c r="P184" s="203">
        <f>O184*H184</f>
        <v>0</v>
      </c>
      <c r="Q184" s="203">
        <v>0.01281</v>
      </c>
      <c r="R184" s="203">
        <f>Q184*H184</f>
        <v>0.12809999999999999</v>
      </c>
      <c r="S184" s="203">
        <v>0</v>
      </c>
      <c r="T184" s="204">
        <f>S184*H184</f>
        <v>0</v>
      </c>
      <c r="AR184" s="15" t="s">
        <v>119</v>
      </c>
      <c r="AT184" s="15" t="s">
        <v>121</v>
      </c>
      <c r="AU184" s="15" t="s">
        <v>89</v>
      </c>
      <c r="AY184" s="15" t="s">
        <v>120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5" t="s">
        <v>23</v>
      </c>
      <c r="BK184" s="205">
        <f>ROUND(I184*H184,2)</f>
        <v>0</v>
      </c>
      <c r="BL184" s="15" t="s">
        <v>119</v>
      </c>
      <c r="BM184" s="15" t="s">
        <v>300</v>
      </c>
    </row>
    <row r="185" s="1" customFormat="1">
      <c r="B185" s="36"/>
      <c r="C185" s="37"/>
      <c r="D185" s="206" t="s">
        <v>125</v>
      </c>
      <c r="E185" s="37"/>
      <c r="F185" s="207" t="s">
        <v>301</v>
      </c>
      <c r="G185" s="37"/>
      <c r="H185" s="37"/>
      <c r="I185" s="129"/>
      <c r="J185" s="37"/>
      <c r="K185" s="37"/>
      <c r="L185" s="41"/>
      <c r="M185" s="208"/>
      <c r="N185" s="77"/>
      <c r="O185" s="77"/>
      <c r="P185" s="77"/>
      <c r="Q185" s="77"/>
      <c r="R185" s="77"/>
      <c r="S185" s="77"/>
      <c r="T185" s="78"/>
      <c r="AT185" s="15" t="s">
        <v>125</v>
      </c>
      <c r="AU185" s="15" t="s">
        <v>89</v>
      </c>
    </row>
    <row r="186" s="10" customFormat="1">
      <c r="B186" s="209"/>
      <c r="C186" s="210"/>
      <c r="D186" s="206" t="s">
        <v>140</v>
      </c>
      <c r="E186" s="211" t="s">
        <v>1</v>
      </c>
      <c r="F186" s="212" t="s">
        <v>302</v>
      </c>
      <c r="G186" s="210"/>
      <c r="H186" s="213">
        <v>10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140</v>
      </c>
      <c r="AU186" s="219" t="s">
        <v>89</v>
      </c>
      <c r="AV186" s="10" t="s">
        <v>89</v>
      </c>
      <c r="AW186" s="10" t="s">
        <v>44</v>
      </c>
      <c r="AX186" s="10" t="s">
        <v>80</v>
      </c>
      <c r="AY186" s="219" t="s">
        <v>120</v>
      </c>
    </row>
    <row r="187" s="12" customFormat="1">
      <c r="B187" s="232"/>
      <c r="C187" s="233"/>
      <c r="D187" s="206" t="s">
        <v>140</v>
      </c>
      <c r="E187" s="234" t="s">
        <v>1</v>
      </c>
      <c r="F187" s="235" t="s">
        <v>174</v>
      </c>
      <c r="G187" s="233"/>
      <c r="H187" s="236">
        <v>10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140</v>
      </c>
      <c r="AU187" s="242" t="s">
        <v>89</v>
      </c>
      <c r="AV187" s="12" t="s">
        <v>119</v>
      </c>
      <c r="AW187" s="12" t="s">
        <v>44</v>
      </c>
      <c r="AX187" s="12" t="s">
        <v>23</v>
      </c>
      <c r="AY187" s="242" t="s">
        <v>120</v>
      </c>
    </row>
    <row r="188" s="1" customFormat="1" ht="16.5" customHeight="1">
      <c r="B188" s="36"/>
      <c r="C188" s="194" t="s">
        <v>303</v>
      </c>
      <c r="D188" s="194" t="s">
        <v>121</v>
      </c>
      <c r="E188" s="195" t="s">
        <v>304</v>
      </c>
      <c r="F188" s="196" t="s">
        <v>305</v>
      </c>
      <c r="G188" s="197" t="s">
        <v>169</v>
      </c>
      <c r="H188" s="198">
        <v>30</v>
      </c>
      <c r="I188" s="199"/>
      <c r="J188" s="200">
        <f>ROUND(I188*H188,2)</f>
        <v>0</v>
      </c>
      <c r="K188" s="196" t="s">
        <v>177</v>
      </c>
      <c r="L188" s="41"/>
      <c r="M188" s="201" t="s">
        <v>1</v>
      </c>
      <c r="N188" s="202" t="s">
        <v>51</v>
      </c>
      <c r="O188" s="77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AR188" s="15" t="s">
        <v>119</v>
      </c>
      <c r="AT188" s="15" t="s">
        <v>121</v>
      </c>
      <c r="AU188" s="15" t="s">
        <v>89</v>
      </c>
      <c r="AY188" s="15" t="s">
        <v>120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5" t="s">
        <v>23</v>
      </c>
      <c r="BK188" s="205">
        <f>ROUND(I188*H188,2)</f>
        <v>0</v>
      </c>
      <c r="BL188" s="15" t="s">
        <v>119</v>
      </c>
      <c r="BM188" s="15" t="s">
        <v>306</v>
      </c>
    </row>
    <row r="189" s="1" customFormat="1">
      <c r="B189" s="36"/>
      <c r="C189" s="37"/>
      <c r="D189" s="206" t="s">
        <v>125</v>
      </c>
      <c r="E189" s="37"/>
      <c r="F189" s="207" t="s">
        <v>307</v>
      </c>
      <c r="G189" s="37"/>
      <c r="H189" s="37"/>
      <c r="I189" s="129"/>
      <c r="J189" s="37"/>
      <c r="K189" s="37"/>
      <c r="L189" s="41"/>
      <c r="M189" s="208"/>
      <c r="N189" s="77"/>
      <c r="O189" s="77"/>
      <c r="P189" s="77"/>
      <c r="Q189" s="77"/>
      <c r="R189" s="77"/>
      <c r="S189" s="77"/>
      <c r="T189" s="78"/>
      <c r="AT189" s="15" t="s">
        <v>125</v>
      </c>
      <c r="AU189" s="15" t="s">
        <v>89</v>
      </c>
    </row>
    <row r="190" s="10" customFormat="1">
      <c r="B190" s="209"/>
      <c r="C190" s="210"/>
      <c r="D190" s="206" t="s">
        <v>140</v>
      </c>
      <c r="E190" s="211" t="s">
        <v>1</v>
      </c>
      <c r="F190" s="212" t="s">
        <v>308</v>
      </c>
      <c r="G190" s="210"/>
      <c r="H190" s="213">
        <v>20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140</v>
      </c>
      <c r="AU190" s="219" t="s">
        <v>89</v>
      </c>
      <c r="AV190" s="10" t="s">
        <v>89</v>
      </c>
      <c r="AW190" s="10" t="s">
        <v>44</v>
      </c>
      <c r="AX190" s="10" t="s">
        <v>80</v>
      </c>
      <c r="AY190" s="219" t="s">
        <v>120</v>
      </c>
    </row>
    <row r="191" s="10" customFormat="1">
      <c r="B191" s="209"/>
      <c r="C191" s="210"/>
      <c r="D191" s="206" t="s">
        <v>140</v>
      </c>
      <c r="E191" s="211" t="s">
        <v>1</v>
      </c>
      <c r="F191" s="212" t="s">
        <v>309</v>
      </c>
      <c r="G191" s="210"/>
      <c r="H191" s="213">
        <v>10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140</v>
      </c>
      <c r="AU191" s="219" t="s">
        <v>89</v>
      </c>
      <c r="AV191" s="10" t="s">
        <v>89</v>
      </c>
      <c r="AW191" s="10" t="s">
        <v>44</v>
      </c>
      <c r="AX191" s="10" t="s">
        <v>80</v>
      </c>
      <c r="AY191" s="219" t="s">
        <v>120</v>
      </c>
    </row>
    <row r="192" s="12" customFormat="1">
      <c r="B192" s="232"/>
      <c r="C192" s="233"/>
      <c r="D192" s="206" t="s">
        <v>140</v>
      </c>
      <c r="E192" s="234" t="s">
        <v>1</v>
      </c>
      <c r="F192" s="235" t="s">
        <v>174</v>
      </c>
      <c r="G192" s="233"/>
      <c r="H192" s="236">
        <v>30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140</v>
      </c>
      <c r="AU192" s="242" t="s">
        <v>89</v>
      </c>
      <c r="AV192" s="12" t="s">
        <v>119</v>
      </c>
      <c r="AW192" s="12" t="s">
        <v>44</v>
      </c>
      <c r="AX192" s="12" t="s">
        <v>23</v>
      </c>
      <c r="AY192" s="242" t="s">
        <v>120</v>
      </c>
    </row>
    <row r="193" s="1" customFormat="1" ht="16.5" customHeight="1">
      <c r="B193" s="36"/>
      <c r="C193" s="253" t="s">
        <v>310</v>
      </c>
      <c r="D193" s="253" t="s">
        <v>217</v>
      </c>
      <c r="E193" s="254" t="s">
        <v>311</v>
      </c>
      <c r="F193" s="255" t="s">
        <v>312</v>
      </c>
      <c r="G193" s="256" t="s">
        <v>212</v>
      </c>
      <c r="H193" s="257">
        <v>0.309</v>
      </c>
      <c r="I193" s="258"/>
      <c r="J193" s="259">
        <f>ROUND(I193*H193,2)</f>
        <v>0</v>
      </c>
      <c r="K193" s="255" t="s">
        <v>177</v>
      </c>
      <c r="L193" s="260"/>
      <c r="M193" s="261" t="s">
        <v>1</v>
      </c>
      <c r="N193" s="262" t="s">
        <v>51</v>
      </c>
      <c r="O193" s="77"/>
      <c r="P193" s="203">
        <f>O193*H193</f>
        <v>0</v>
      </c>
      <c r="Q193" s="203">
        <v>0.20000000000000001</v>
      </c>
      <c r="R193" s="203">
        <f>Q193*H193</f>
        <v>0.061800000000000001</v>
      </c>
      <c r="S193" s="203">
        <v>0</v>
      </c>
      <c r="T193" s="204">
        <f>S193*H193</f>
        <v>0</v>
      </c>
      <c r="AR193" s="15" t="s">
        <v>209</v>
      </c>
      <c r="AT193" s="15" t="s">
        <v>217</v>
      </c>
      <c r="AU193" s="15" t="s">
        <v>89</v>
      </c>
      <c r="AY193" s="15" t="s">
        <v>120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5" t="s">
        <v>23</v>
      </c>
      <c r="BK193" s="205">
        <f>ROUND(I193*H193,2)</f>
        <v>0</v>
      </c>
      <c r="BL193" s="15" t="s">
        <v>119</v>
      </c>
      <c r="BM193" s="15" t="s">
        <v>313</v>
      </c>
    </row>
    <row r="194" s="1" customFormat="1">
      <c r="B194" s="36"/>
      <c r="C194" s="37"/>
      <c r="D194" s="206" t="s">
        <v>125</v>
      </c>
      <c r="E194" s="37"/>
      <c r="F194" s="207" t="s">
        <v>312</v>
      </c>
      <c r="G194" s="37"/>
      <c r="H194" s="37"/>
      <c r="I194" s="129"/>
      <c r="J194" s="37"/>
      <c r="K194" s="37"/>
      <c r="L194" s="41"/>
      <c r="M194" s="208"/>
      <c r="N194" s="77"/>
      <c r="O194" s="77"/>
      <c r="P194" s="77"/>
      <c r="Q194" s="77"/>
      <c r="R194" s="77"/>
      <c r="S194" s="77"/>
      <c r="T194" s="78"/>
      <c r="AT194" s="15" t="s">
        <v>125</v>
      </c>
      <c r="AU194" s="15" t="s">
        <v>89</v>
      </c>
    </row>
    <row r="195" s="10" customFormat="1">
      <c r="B195" s="209"/>
      <c r="C195" s="210"/>
      <c r="D195" s="206" t="s">
        <v>140</v>
      </c>
      <c r="E195" s="211" t="s">
        <v>1</v>
      </c>
      <c r="F195" s="212" t="s">
        <v>314</v>
      </c>
      <c r="G195" s="210"/>
      <c r="H195" s="213">
        <v>3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140</v>
      </c>
      <c r="AU195" s="219" t="s">
        <v>89</v>
      </c>
      <c r="AV195" s="10" t="s">
        <v>89</v>
      </c>
      <c r="AW195" s="10" t="s">
        <v>44</v>
      </c>
      <c r="AX195" s="10" t="s">
        <v>80</v>
      </c>
      <c r="AY195" s="219" t="s">
        <v>120</v>
      </c>
    </row>
    <row r="196" s="12" customFormat="1">
      <c r="B196" s="232"/>
      <c r="C196" s="233"/>
      <c r="D196" s="206" t="s">
        <v>140</v>
      </c>
      <c r="E196" s="234" t="s">
        <v>1</v>
      </c>
      <c r="F196" s="235" t="s">
        <v>174</v>
      </c>
      <c r="G196" s="233"/>
      <c r="H196" s="236">
        <v>3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140</v>
      </c>
      <c r="AU196" s="242" t="s">
        <v>89</v>
      </c>
      <c r="AV196" s="12" t="s">
        <v>119</v>
      </c>
      <c r="AW196" s="12" t="s">
        <v>44</v>
      </c>
      <c r="AX196" s="12" t="s">
        <v>23</v>
      </c>
      <c r="AY196" s="242" t="s">
        <v>120</v>
      </c>
    </row>
    <row r="197" s="10" customFormat="1">
      <c r="B197" s="209"/>
      <c r="C197" s="210"/>
      <c r="D197" s="206" t="s">
        <v>140</v>
      </c>
      <c r="E197" s="210"/>
      <c r="F197" s="212" t="s">
        <v>315</v>
      </c>
      <c r="G197" s="210"/>
      <c r="H197" s="213">
        <v>0.309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140</v>
      </c>
      <c r="AU197" s="219" t="s">
        <v>89</v>
      </c>
      <c r="AV197" s="10" t="s">
        <v>89</v>
      </c>
      <c r="AW197" s="10" t="s">
        <v>4</v>
      </c>
      <c r="AX197" s="10" t="s">
        <v>23</v>
      </c>
      <c r="AY197" s="219" t="s">
        <v>120</v>
      </c>
    </row>
    <row r="198" s="1" customFormat="1" ht="16.5" customHeight="1">
      <c r="B198" s="36"/>
      <c r="C198" s="194" t="s">
        <v>316</v>
      </c>
      <c r="D198" s="194" t="s">
        <v>121</v>
      </c>
      <c r="E198" s="195" t="s">
        <v>317</v>
      </c>
      <c r="F198" s="196" t="s">
        <v>318</v>
      </c>
      <c r="G198" s="197" t="s">
        <v>169</v>
      </c>
      <c r="H198" s="198">
        <v>263.30000000000001</v>
      </c>
      <c r="I198" s="199"/>
      <c r="J198" s="200">
        <f>ROUND(I198*H198,2)</f>
        <v>0</v>
      </c>
      <c r="K198" s="196" t="s">
        <v>1</v>
      </c>
      <c r="L198" s="41"/>
      <c r="M198" s="201" t="s">
        <v>1</v>
      </c>
      <c r="N198" s="202" t="s">
        <v>51</v>
      </c>
      <c r="O198" s="77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AR198" s="15" t="s">
        <v>119</v>
      </c>
      <c r="AT198" s="15" t="s">
        <v>121</v>
      </c>
      <c r="AU198" s="15" t="s">
        <v>89</v>
      </c>
      <c r="AY198" s="15" t="s">
        <v>120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5" t="s">
        <v>23</v>
      </c>
      <c r="BK198" s="205">
        <f>ROUND(I198*H198,2)</f>
        <v>0</v>
      </c>
      <c r="BL198" s="15" t="s">
        <v>119</v>
      </c>
      <c r="BM198" s="15" t="s">
        <v>319</v>
      </c>
    </row>
    <row r="199" s="1" customFormat="1">
      <c r="B199" s="36"/>
      <c r="C199" s="37"/>
      <c r="D199" s="206" t="s">
        <v>125</v>
      </c>
      <c r="E199" s="37"/>
      <c r="F199" s="207" t="s">
        <v>320</v>
      </c>
      <c r="G199" s="37"/>
      <c r="H199" s="37"/>
      <c r="I199" s="129"/>
      <c r="J199" s="37"/>
      <c r="K199" s="37"/>
      <c r="L199" s="41"/>
      <c r="M199" s="208"/>
      <c r="N199" s="77"/>
      <c r="O199" s="77"/>
      <c r="P199" s="77"/>
      <c r="Q199" s="77"/>
      <c r="R199" s="77"/>
      <c r="S199" s="77"/>
      <c r="T199" s="78"/>
      <c r="AT199" s="15" t="s">
        <v>125</v>
      </c>
      <c r="AU199" s="15" t="s">
        <v>89</v>
      </c>
    </row>
    <row r="200" s="10" customFormat="1">
      <c r="B200" s="209"/>
      <c r="C200" s="210"/>
      <c r="D200" s="206" t="s">
        <v>140</v>
      </c>
      <c r="E200" s="211" t="s">
        <v>1</v>
      </c>
      <c r="F200" s="212" t="s">
        <v>321</v>
      </c>
      <c r="G200" s="210"/>
      <c r="H200" s="213">
        <v>263.30000000000001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140</v>
      </c>
      <c r="AU200" s="219" t="s">
        <v>89</v>
      </c>
      <c r="AV200" s="10" t="s">
        <v>89</v>
      </c>
      <c r="AW200" s="10" t="s">
        <v>44</v>
      </c>
      <c r="AX200" s="10" t="s">
        <v>80</v>
      </c>
      <c r="AY200" s="219" t="s">
        <v>120</v>
      </c>
    </row>
    <row r="201" s="12" customFormat="1">
      <c r="B201" s="232"/>
      <c r="C201" s="233"/>
      <c r="D201" s="206" t="s">
        <v>140</v>
      </c>
      <c r="E201" s="234" t="s">
        <v>1</v>
      </c>
      <c r="F201" s="235" t="s">
        <v>174</v>
      </c>
      <c r="G201" s="233"/>
      <c r="H201" s="236">
        <v>263.30000000000001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140</v>
      </c>
      <c r="AU201" s="242" t="s">
        <v>89</v>
      </c>
      <c r="AV201" s="12" t="s">
        <v>119</v>
      </c>
      <c r="AW201" s="12" t="s">
        <v>44</v>
      </c>
      <c r="AX201" s="12" t="s">
        <v>23</v>
      </c>
      <c r="AY201" s="242" t="s">
        <v>120</v>
      </c>
    </row>
    <row r="202" s="1" customFormat="1" ht="16.5" customHeight="1">
      <c r="B202" s="36"/>
      <c r="C202" s="194" t="s">
        <v>322</v>
      </c>
      <c r="D202" s="194" t="s">
        <v>121</v>
      </c>
      <c r="E202" s="195" t="s">
        <v>323</v>
      </c>
      <c r="F202" s="196" t="s">
        <v>324</v>
      </c>
      <c r="G202" s="197" t="s">
        <v>212</v>
      </c>
      <c r="H202" s="198">
        <v>26.329999999999998</v>
      </c>
      <c r="I202" s="199"/>
      <c r="J202" s="200">
        <f>ROUND(I202*H202,2)</f>
        <v>0</v>
      </c>
      <c r="K202" s="196" t="s">
        <v>1</v>
      </c>
      <c r="L202" s="41"/>
      <c r="M202" s="201" t="s">
        <v>1</v>
      </c>
      <c r="N202" s="202" t="s">
        <v>51</v>
      </c>
      <c r="O202" s="77"/>
      <c r="P202" s="203">
        <f>O202*H202</f>
        <v>0</v>
      </c>
      <c r="Q202" s="203">
        <v>0</v>
      </c>
      <c r="R202" s="203">
        <f>Q202*H202</f>
        <v>0</v>
      </c>
      <c r="S202" s="203">
        <v>0</v>
      </c>
      <c r="T202" s="204">
        <f>S202*H202</f>
        <v>0</v>
      </c>
      <c r="AR202" s="15" t="s">
        <v>119</v>
      </c>
      <c r="AT202" s="15" t="s">
        <v>121</v>
      </c>
      <c r="AU202" s="15" t="s">
        <v>89</v>
      </c>
      <c r="AY202" s="15" t="s">
        <v>120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5" t="s">
        <v>23</v>
      </c>
      <c r="BK202" s="205">
        <f>ROUND(I202*H202,2)</f>
        <v>0</v>
      </c>
      <c r="BL202" s="15" t="s">
        <v>119</v>
      </c>
      <c r="BM202" s="15" t="s">
        <v>325</v>
      </c>
    </row>
    <row r="203" s="1" customFormat="1">
      <c r="B203" s="36"/>
      <c r="C203" s="37"/>
      <c r="D203" s="206" t="s">
        <v>125</v>
      </c>
      <c r="E203" s="37"/>
      <c r="F203" s="207" t="s">
        <v>326</v>
      </c>
      <c r="G203" s="37"/>
      <c r="H203" s="37"/>
      <c r="I203" s="129"/>
      <c r="J203" s="37"/>
      <c r="K203" s="37"/>
      <c r="L203" s="41"/>
      <c r="M203" s="208"/>
      <c r="N203" s="77"/>
      <c r="O203" s="77"/>
      <c r="P203" s="77"/>
      <c r="Q203" s="77"/>
      <c r="R203" s="77"/>
      <c r="S203" s="77"/>
      <c r="T203" s="78"/>
      <c r="AT203" s="15" t="s">
        <v>125</v>
      </c>
      <c r="AU203" s="15" t="s">
        <v>89</v>
      </c>
    </row>
    <row r="204" s="10" customFormat="1">
      <c r="B204" s="209"/>
      <c r="C204" s="210"/>
      <c r="D204" s="206" t="s">
        <v>140</v>
      </c>
      <c r="E204" s="211" t="s">
        <v>1</v>
      </c>
      <c r="F204" s="212" t="s">
        <v>327</v>
      </c>
      <c r="G204" s="210"/>
      <c r="H204" s="213">
        <v>26.330000000000002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140</v>
      </c>
      <c r="AU204" s="219" t="s">
        <v>89</v>
      </c>
      <c r="AV204" s="10" t="s">
        <v>89</v>
      </c>
      <c r="AW204" s="10" t="s">
        <v>44</v>
      </c>
      <c r="AX204" s="10" t="s">
        <v>80</v>
      </c>
      <c r="AY204" s="219" t="s">
        <v>120</v>
      </c>
    </row>
    <row r="205" s="12" customFormat="1">
      <c r="B205" s="232"/>
      <c r="C205" s="233"/>
      <c r="D205" s="206" t="s">
        <v>140</v>
      </c>
      <c r="E205" s="234" t="s">
        <v>1</v>
      </c>
      <c r="F205" s="235" t="s">
        <v>174</v>
      </c>
      <c r="G205" s="233"/>
      <c r="H205" s="236">
        <v>26.330000000000002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140</v>
      </c>
      <c r="AU205" s="242" t="s">
        <v>89</v>
      </c>
      <c r="AV205" s="12" t="s">
        <v>119</v>
      </c>
      <c r="AW205" s="12" t="s">
        <v>44</v>
      </c>
      <c r="AX205" s="12" t="s">
        <v>23</v>
      </c>
      <c r="AY205" s="242" t="s">
        <v>120</v>
      </c>
    </row>
    <row r="206" s="1" customFormat="1" ht="16.5" customHeight="1">
      <c r="B206" s="36"/>
      <c r="C206" s="194" t="s">
        <v>328</v>
      </c>
      <c r="D206" s="194" t="s">
        <v>121</v>
      </c>
      <c r="E206" s="195" t="s">
        <v>329</v>
      </c>
      <c r="F206" s="196" t="s">
        <v>330</v>
      </c>
      <c r="G206" s="197" t="s">
        <v>212</v>
      </c>
      <c r="H206" s="198">
        <v>26.329999999999998</v>
      </c>
      <c r="I206" s="199"/>
      <c r="J206" s="200">
        <f>ROUND(I206*H206,2)</f>
        <v>0</v>
      </c>
      <c r="K206" s="196" t="s">
        <v>1</v>
      </c>
      <c r="L206" s="41"/>
      <c r="M206" s="201" t="s">
        <v>1</v>
      </c>
      <c r="N206" s="202" t="s">
        <v>51</v>
      </c>
      <c r="O206" s="77"/>
      <c r="P206" s="203">
        <f>O206*H206</f>
        <v>0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AR206" s="15" t="s">
        <v>119</v>
      </c>
      <c r="AT206" s="15" t="s">
        <v>121</v>
      </c>
      <c r="AU206" s="15" t="s">
        <v>89</v>
      </c>
      <c r="AY206" s="15" t="s">
        <v>120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5" t="s">
        <v>23</v>
      </c>
      <c r="BK206" s="205">
        <f>ROUND(I206*H206,2)</f>
        <v>0</v>
      </c>
      <c r="BL206" s="15" t="s">
        <v>119</v>
      </c>
      <c r="BM206" s="15" t="s">
        <v>331</v>
      </c>
    </row>
    <row r="207" s="1" customFormat="1">
      <c r="B207" s="36"/>
      <c r="C207" s="37"/>
      <c r="D207" s="206" t="s">
        <v>125</v>
      </c>
      <c r="E207" s="37"/>
      <c r="F207" s="207" t="s">
        <v>332</v>
      </c>
      <c r="G207" s="37"/>
      <c r="H207" s="37"/>
      <c r="I207" s="129"/>
      <c r="J207" s="37"/>
      <c r="K207" s="37"/>
      <c r="L207" s="41"/>
      <c r="M207" s="208"/>
      <c r="N207" s="77"/>
      <c r="O207" s="77"/>
      <c r="P207" s="77"/>
      <c r="Q207" s="77"/>
      <c r="R207" s="77"/>
      <c r="S207" s="77"/>
      <c r="T207" s="78"/>
      <c r="AT207" s="15" t="s">
        <v>125</v>
      </c>
      <c r="AU207" s="15" t="s">
        <v>89</v>
      </c>
    </row>
    <row r="208" s="10" customFormat="1">
      <c r="B208" s="209"/>
      <c r="C208" s="210"/>
      <c r="D208" s="206" t="s">
        <v>140</v>
      </c>
      <c r="E208" s="211" t="s">
        <v>1</v>
      </c>
      <c r="F208" s="212" t="s">
        <v>333</v>
      </c>
      <c r="G208" s="210"/>
      <c r="H208" s="213">
        <v>26.329999999999998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140</v>
      </c>
      <c r="AU208" s="219" t="s">
        <v>89</v>
      </c>
      <c r="AV208" s="10" t="s">
        <v>89</v>
      </c>
      <c r="AW208" s="10" t="s">
        <v>44</v>
      </c>
      <c r="AX208" s="10" t="s">
        <v>80</v>
      </c>
      <c r="AY208" s="219" t="s">
        <v>120</v>
      </c>
    </row>
    <row r="209" s="12" customFormat="1">
      <c r="B209" s="232"/>
      <c r="C209" s="233"/>
      <c r="D209" s="206" t="s">
        <v>140</v>
      </c>
      <c r="E209" s="234" t="s">
        <v>1</v>
      </c>
      <c r="F209" s="235" t="s">
        <v>174</v>
      </c>
      <c r="G209" s="233"/>
      <c r="H209" s="236">
        <v>26.329999999999998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140</v>
      </c>
      <c r="AU209" s="242" t="s">
        <v>89</v>
      </c>
      <c r="AV209" s="12" t="s">
        <v>119</v>
      </c>
      <c r="AW209" s="12" t="s">
        <v>44</v>
      </c>
      <c r="AX209" s="12" t="s">
        <v>23</v>
      </c>
      <c r="AY209" s="242" t="s">
        <v>120</v>
      </c>
    </row>
    <row r="210" s="9" customFormat="1" ht="22.8" customHeight="1">
      <c r="B210" s="180"/>
      <c r="C210" s="181"/>
      <c r="D210" s="182" t="s">
        <v>79</v>
      </c>
      <c r="E210" s="230" t="s">
        <v>89</v>
      </c>
      <c r="F210" s="230" t="s">
        <v>334</v>
      </c>
      <c r="G210" s="181"/>
      <c r="H210" s="181"/>
      <c r="I210" s="184"/>
      <c r="J210" s="231">
        <f>BK210</f>
        <v>0</v>
      </c>
      <c r="K210" s="181"/>
      <c r="L210" s="186"/>
      <c r="M210" s="187"/>
      <c r="N210" s="188"/>
      <c r="O210" s="188"/>
      <c r="P210" s="189">
        <f>SUM(P211:P214)</f>
        <v>0</v>
      </c>
      <c r="Q210" s="188"/>
      <c r="R210" s="189">
        <f>SUM(R211:R214)</f>
        <v>0</v>
      </c>
      <c r="S210" s="188"/>
      <c r="T210" s="190">
        <f>SUM(T211:T214)</f>
        <v>0</v>
      </c>
      <c r="AR210" s="191" t="s">
        <v>23</v>
      </c>
      <c r="AT210" s="192" t="s">
        <v>79</v>
      </c>
      <c r="AU210" s="192" t="s">
        <v>23</v>
      </c>
      <c r="AY210" s="191" t="s">
        <v>120</v>
      </c>
      <c r="BK210" s="193">
        <f>SUM(BK211:BK214)</f>
        <v>0</v>
      </c>
    </row>
    <row r="211" s="1" customFormat="1" ht="16.5" customHeight="1">
      <c r="B211" s="36"/>
      <c r="C211" s="194" t="s">
        <v>335</v>
      </c>
      <c r="D211" s="194" t="s">
        <v>121</v>
      </c>
      <c r="E211" s="195" t="s">
        <v>336</v>
      </c>
      <c r="F211" s="196" t="s">
        <v>337</v>
      </c>
      <c r="G211" s="197" t="s">
        <v>212</v>
      </c>
      <c r="H211" s="198">
        <v>0.20000000000000001</v>
      </c>
      <c r="I211" s="199"/>
      <c r="J211" s="200">
        <f>ROUND(I211*H211,2)</f>
        <v>0</v>
      </c>
      <c r="K211" s="196" t="s">
        <v>177</v>
      </c>
      <c r="L211" s="41"/>
      <c r="M211" s="201" t="s">
        <v>1</v>
      </c>
      <c r="N211" s="202" t="s">
        <v>51</v>
      </c>
      <c r="O211" s="77"/>
      <c r="P211" s="203">
        <f>O211*H211</f>
        <v>0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AR211" s="15" t="s">
        <v>119</v>
      </c>
      <c r="AT211" s="15" t="s">
        <v>121</v>
      </c>
      <c r="AU211" s="15" t="s">
        <v>89</v>
      </c>
      <c r="AY211" s="15" t="s">
        <v>120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5" t="s">
        <v>23</v>
      </c>
      <c r="BK211" s="205">
        <f>ROUND(I211*H211,2)</f>
        <v>0</v>
      </c>
      <c r="BL211" s="15" t="s">
        <v>119</v>
      </c>
      <c r="BM211" s="15" t="s">
        <v>338</v>
      </c>
    </row>
    <row r="212" s="1" customFormat="1">
      <c r="B212" s="36"/>
      <c r="C212" s="37"/>
      <c r="D212" s="206" t="s">
        <v>125</v>
      </c>
      <c r="E212" s="37"/>
      <c r="F212" s="207" t="s">
        <v>339</v>
      </c>
      <c r="G212" s="37"/>
      <c r="H212" s="37"/>
      <c r="I212" s="129"/>
      <c r="J212" s="37"/>
      <c r="K212" s="37"/>
      <c r="L212" s="41"/>
      <c r="M212" s="208"/>
      <c r="N212" s="77"/>
      <c r="O212" s="77"/>
      <c r="P212" s="77"/>
      <c r="Q212" s="77"/>
      <c r="R212" s="77"/>
      <c r="S212" s="77"/>
      <c r="T212" s="78"/>
      <c r="AT212" s="15" t="s">
        <v>125</v>
      </c>
      <c r="AU212" s="15" t="s">
        <v>89</v>
      </c>
    </row>
    <row r="213" s="10" customFormat="1">
      <c r="B213" s="209"/>
      <c r="C213" s="210"/>
      <c r="D213" s="206" t="s">
        <v>140</v>
      </c>
      <c r="E213" s="211" t="s">
        <v>1</v>
      </c>
      <c r="F213" s="212" t="s">
        <v>340</v>
      </c>
      <c r="G213" s="210"/>
      <c r="H213" s="213">
        <v>0.20000000000000001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140</v>
      </c>
      <c r="AU213" s="219" t="s">
        <v>89</v>
      </c>
      <c r="AV213" s="10" t="s">
        <v>89</v>
      </c>
      <c r="AW213" s="10" t="s">
        <v>44</v>
      </c>
      <c r="AX213" s="10" t="s">
        <v>80</v>
      </c>
      <c r="AY213" s="219" t="s">
        <v>120</v>
      </c>
    </row>
    <row r="214" s="12" customFormat="1">
      <c r="B214" s="232"/>
      <c r="C214" s="233"/>
      <c r="D214" s="206" t="s">
        <v>140</v>
      </c>
      <c r="E214" s="234" t="s">
        <v>1</v>
      </c>
      <c r="F214" s="235" t="s">
        <v>174</v>
      </c>
      <c r="G214" s="233"/>
      <c r="H214" s="236">
        <v>0.20000000000000001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140</v>
      </c>
      <c r="AU214" s="242" t="s">
        <v>89</v>
      </c>
      <c r="AV214" s="12" t="s">
        <v>119</v>
      </c>
      <c r="AW214" s="12" t="s">
        <v>44</v>
      </c>
      <c r="AX214" s="12" t="s">
        <v>23</v>
      </c>
      <c r="AY214" s="242" t="s">
        <v>120</v>
      </c>
    </row>
    <row r="215" s="9" customFormat="1" ht="22.8" customHeight="1">
      <c r="B215" s="180"/>
      <c r="C215" s="181"/>
      <c r="D215" s="182" t="s">
        <v>79</v>
      </c>
      <c r="E215" s="230" t="s">
        <v>142</v>
      </c>
      <c r="F215" s="230" t="s">
        <v>341</v>
      </c>
      <c r="G215" s="181"/>
      <c r="H215" s="181"/>
      <c r="I215" s="184"/>
      <c r="J215" s="231">
        <f>BK215</f>
        <v>0</v>
      </c>
      <c r="K215" s="181"/>
      <c r="L215" s="186"/>
      <c r="M215" s="187"/>
      <c r="N215" s="188"/>
      <c r="O215" s="188"/>
      <c r="P215" s="189">
        <f>SUM(P216:P253)</f>
        <v>0</v>
      </c>
      <c r="Q215" s="188"/>
      <c r="R215" s="189">
        <f>SUM(R216:R253)</f>
        <v>46.085632000000004</v>
      </c>
      <c r="S215" s="188"/>
      <c r="T215" s="190">
        <f>SUM(T216:T253)</f>
        <v>0</v>
      </c>
      <c r="AR215" s="191" t="s">
        <v>23</v>
      </c>
      <c r="AT215" s="192" t="s">
        <v>79</v>
      </c>
      <c r="AU215" s="192" t="s">
        <v>23</v>
      </c>
      <c r="AY215" s="191" t="s">
        <v>120</v>
      </c>
      <c r="BK215" s="193">
        <f>SUM(BK216:BK253)</f>
        <v>0</v>
      </c>
    </row>
    <row r="216" s="1" customFormat="1" ht="16.5" customHeight="1">
      <c r="B216" s="36"/>
      <c r="C216" s="194" t="s">
        <v>342</v>
      </c>
      <c r="D216" s="194" t="s">
        <v>121</v>
      </c>
      <c r="E216" s="195" t="s">
        <v>343</v>
      </c>
      <c r="F216" s="196" t="s">
        <v>344</v>
      </c>
      <c r="G216" s="197" t="s">
        <v>169</v>
      </c>
      <c r="H216" s="198">
        <v>193.75999999999999</v>
      </c>
      <c r="I216" s="199"/>
      <c r="J216" s="200">
        <f>ROUND(I216*H216,2)</f>
        <v>0</v>
      </c>
      <c r="K216" s="196" t="s">
        <v>240</v>
      </c>
      <c r="L216" s="41"/>
      <c r="M216" s="201" t="s">
        <v>1</v>
      </c>
      <c r="N216" s="202" t="s">
        <v>51</v>
      </c>
      <c r="O216" s="77"/>
      <c r="P216" s="203">
        <f>O216*H216</f>
        <v>0</v>
      </c>
      <c r="Q216" s="203">
        <v>0</v>
      </c>
      <c r="R216" s="203">
        <f>Q216*H216</f>
        <v>0</v>
      </c>
      <c r="S216" s="203">
        <v>0</v>
      </c>
      <c r="T216" s="204">
        <f>S216*H216</f>
        <v>0</v>
      </c>
      <c r="AR216" s="15" t="s">
        <v>119</v>
      </c>
      <c r="AT216" s="15" t="s">
        <v>121</v>
      </c>
      <c r="AU216" s="15" t="s">
        <v>89</v>
      </c>
      <c r="AY216" s="15" t="s">
        <v>120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5" t="s">
        <v>23</v>
      </c>
      <c r="BK216" s="205">
        <f>ROUND(I216*H216,2)</f>
        <v>0</v>
      </c>
      <c r="BL216" s="15" t="s">
        <v>119</v>
      </c>
      <c r="BM216" s="15" t="s">
        <v>345</v>
      </c>
    </row>
    <row r="217" s="1" customFormat="1">
      <c r="B217" s="36"/>
      <c r="C217" s="37"/>
      <c r="D217" s="206" t="s">
        <v>125</v>
      </c>
      <c r="E217" s="37"/>
      <c r="F217" s="207" t="s">
        <v>346</v>
      </c>
      <c r="G217" s="37"/>
      <c r="H217" s="37"/>
      <c r="I217" s="129"/>
      <c r="J217" s="37"/>
      <c r="K217" s="37"/>
      <c r="L217" s="41"/>
      <c r="M217" s="208"/>
      <c r="N217" s="77"/>
      <c r="O217" s="77"/>
      <c r="P217" s="77"/>
      <c r="Q217" s="77"/>
      <c r="R217" s="77"/>
      <c r="S217" s="77"/>
      <c r="T217" s="78"/>
      <c r="AT217" s="15" t="s">
        <v>125</v>
      </c>
      <c r="AU217" s="15" t="s">
        <v>89</v>
      </c>
    </row>
    <row r="218" s="10" customFormat="1">
      <c r="B218" s="209"/>
      <c r="C218" s="210"/>
      <c r="D218" s="206" t="s">
        <v>140</v>
      </c>
      <c r="E218" s="211" t="s">
        <v>1</v>
      </c>
      <c r="F218" s="212" t="s">
        <v>347</v>
      </c>
      <c r="G218" s="210"/>
      <c r="H218" s="213">
        <v>193.76000000000002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140</v>
      </c>
      <c r="AU218" s="219" t="s">
        <v>89</v>
      </c>
      <c r="AV218" s="10" t="s">
        <v>89</v>
      </c>
      <c r="AW218" s="10" t="s">
        <v>44</v>
      </c>
      <c r="AX218" s="10" t="s">
        <v>80</v>
      </c>
      <c r="AY218" s="219" t="s">
        <v>120</v>
      </c>
    </row>
    <row r="219" s="12" customFormat="1">
      <c r="B219" s="232"/>
      <c r="C219" s="233"/>
      <c r="D219" s="206" t="s">
        <v>140</v>
      </c>
      <c r="E219" s="234" t="s">
        <v>1</v>
      </c>
      <c r="F219" s="235" t="s">
        <v>174</v>
      </c>
      <c r="G219" s="233"/>
      <c r="H219" s="236">
        <v>193.76000000000002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140</v>
      </c>
      <c r="AU219" s="242" t="s">
        <v>89</v>
      </c>
      <c r="AV219" s="12" t="s">
        <v>119</v>
      </c>
      <c r="AW219" s="12" t="s">
        <v>44</v>
      </c>
      <c r="AX219" s="12" t="s">
        <v>23</v>
      </c>
      <c r="AY219" s="242" t="s">
        <v>120</v>
      </c>
    </row>
    <row r="220" s="1" customFormat="1" ht="16.5" customHeight="1">
      <c r="B220" s="36"/>
      <c r="C220" s="194" t="s">
        <v>348</v>
      </c>
      <c r="D220" s="194" t="s">
        <v>121</v>
      </c>
      <c r="E220" s="195" t="s">
        <v>349</v>
      </c>
      <c r="F220" s="196" t="s">
        <v>350</v>
      </c>
      <c r="G220" s="197" t="s">
        <v>169</v>
      </c>
      <c r="H220" s="198">
        <v>173</v>
      </c>
      <c r="I220" s="199"/>
      <c r="J220" s="200">
        <f>ROUND(I220*H220,2)</f>
        <v>0</v>
      </c>
      <c r="K220" s="196" t="s">
        <v>1</v>
      </c>
      <c r="L220" s="41"/>
      <c r="M220" s="201" t="s">
        <v>1</v>
      </c>
      <c r="N220" s="202" t="s">
        <v>51</v>
      </c>
      <c r="O220" s="77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AR220" s="15" t="s">
        <v>119</v>
      </c>
      <c r="AT220" s="15" t="s">
        <v>121</v>
      </c>
      <c r="AU220" s="15" t="s">
        <v>89</v>
      </c>
      <c r="AY220" s="15" t="s">
        <v>120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5" t="s">
        <v>23</v>
      </c>
      <c r="BK220" s="205">
        <f>ROUND(I220*H220,2)</f>
        <v>0</v>
      </c>
      <c r="BL220" s="15" t="s">
        <v>119</v>
      </c>
      <c r="BM220" s="15" t="s">
        <v>351</v>
      </c>
    </row>
    <row r="221" s="1" customFormat="1">
      <c r="B221" s="36"/>
      <c r="C221" s="37"/>
      <c r="D221" s="206" t="s">
        <v>125</v>
      </c>
      <c r="E221" s="37"/>
      <c r="F221" s="207" t="s">
        <v>352</v>
      </c>
      <c r="G221" s="37"/>
      <c r="H221" s="37"/>
      <c r="I221" s="129"/>
      <c r="J221" s="37"/>
      <c r="K221" s="37"/>
      <c r="L221" s="41"/>
      <c r="M221" s="208"/>
      <c r="N221" s="77"/>
      <c r="O221" s="77"/>
      <c r="P221" s="77"/>
      <c r="Q221" s="77"/>
      <c r="R221" s="77"/>
      <c r="S221" s="77"/>
      <c r="T221" s="78"/>
      <c r="AT221" s="15" t="s">
        <v>125</v>
      </c>
      <c r="AU221" s="15" t="s">
        <v>89</v>
      </c>
    </row>
    <row r="222" s="10" customFormat="1">
      <c r="B222" s="209"/>
      <c r="C222" s="210"/>
      <c r="D222" s="206" t="s">
        <v>140</v>
      </c>
      <c r="E222" s="211" t="s">
        <v>1</v>
      </c>
      <c r="F222" s="212" t="s">
        <v>353</v>
      </c>
      <c r="G222" s="210"/>
      <c r="H222" s="213">
        <v>173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140</v>
      </c>
      <c r="AU222" s="219" t="s">
        <v>89</v>
      </c>
      <c r="AV222" s="10" t="s">
        <v>89</v>
      </c>
      <c r="AW222" s="10" t="s">
        <v>44</v>
      </c>
      <c r="AX222" s="10" t="s">
        <v>80</v>
      </c>
      <c r="AY222" s="219" t="s">
        <v>120</v>
      </c>
    </row>
    <row r="223" s="12" customFormat="1">
      <c r="B223" s="232"/>
      <c r="C223" s="233"/>
      <c r="D223" s="206" t="s">
        <v>140</v>
      </c>
      <c r="E223" s="234" t="s">
        <v>1</v>
      </c>
      <c r="F223" s="235" t="s">
        <v>174</v>
      </c>
      <c r="G223" s="233"/>
      <c r="H223" s="236">
        <v>173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140</v>
      </c>
      <c r="AU223" s="242" t="s">
        <v>89</v>
      </c>
      <c r="AV223" s="12" t="s">
        <v>119</v>
      </c>
      <c r="AW223" s="12" t="s">
        <v>44</v>
      </c>
      <c r="AX223" s="12" t="s">
        <v>23</v>
      </c>
      <c r="AY223" s="242" t="s">
        <v>120</v>
      </c>
    </row>
    <row r="224" s="1" customFormat="1" ht="16.5" customHeight="1">
      <c r="B224" s="36"/>
      <c r="C224" s="194" t="s">
        <v>354</v>
      </c>
      <c r="D224" s="194" t="s">
        <v>121</v>
      </c>
      <c r="E224" s="195" t="s">
        <v>355</v>
      </c>
      <c r="F224" s="196" t="s">
        <v>356</v>
      </c>
      <c r="G224" s="197" t="s">
        <v>169</v>
      </c>
      <c r="H224" s="198">
        <v>193.75999999999999</v>
      </c>
      <c r="I224" s="199"/>
      <c r="J224" s="200">
        <f>ROUND(I224*H224,2)</f>
        <v>0</v>
      </c>
      <c r="K224" s="196" t="s">
        <v>240</v>
      </c>
      <c r="L224" s="41"/>
      <c r="M224" s="201" t="s">
        <v>1</v>
      </c>
      <c r="N224" s="202" t="s">
        <v>51</v>
      </c>
      <c r="O224" s="77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AR224" s="15" t="s">
        <v>119</v>
      </c>
      <c r="AT224" s="15" t="s">
        <v>121</v>
      </c>
      <c r="AU224" s="15" t="s">
        <v>89</v>
      </c>
      <c r="AY224" s="15" t="s">
        <v>120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5" t="s">
        <v>23</v>
      </c>
      <c r="BK224" s="205">
        <f>ROUND(I224*H224,2)</f>
        <v>0</v>
      </c>
      <c r="BL224" s="15" t="s">
        <v>119</v>
      </c>
      <c r="BM224" s="15" t="s">
        <v>357</v>
      </c>
    </row>
    <row r="225" s="1" customFormat="1">
      <c r="B225" s="36"/>
      <c r="C225" s="37"/>
      <c r="D225" s="206" t="s">
        <v>125</v>
      </c>
      <c r="E225" s="37"/>
      <c r="F225" s="207" t="s">
        <v>358</v>
      </c>
      <c r="G225" s="37"/>
      <c r="H225" s="37"/>
      <c r="I225" s="129"/>
      <c r="J225" s="37"/>
      <c r="K225" s="37"/>
      <c r="L225" s="41"/>
      <c r="M225" s="208"/>
      <c r="N225" s="77"/>
      <c r="O225" s="77"/>
      <c r="P225" s="77"/>
      <c r="Q225" s="77"/>
      <c r="R225" s="77"/>
      <c r="S225" s="77"/>
      <c r="T225" s="78"/>
      <c r="AT225" s="15" t="s">
        <v>125</v>
      </c>
      <c r="AU225" s="15" t="s">
        <v>89</v>
      </c>
    </row>
    <row r="226" s="10" customFormat="1">
      <c r="B226" s="209"/>
      <c r="C226" s="210"/>
      <c r="D226" s="206" t="s">
        <v>140</v>
      </c>
      <c r="E226" s="211" t="s">
        <v>1</v>
      </c>
      <c r="F226" s="212" t="s">
        <v>359</v>
      </c>
      <c r="G226" s="210"/>
      <c r="H226" s="213">
        <v>193.76000000000002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140</v>
      </c>
      <c r="AU226" s="219" t="s">
        <v>89</v>
      </c>
      <c r="AV226" s="10" t="s">
        <v>89</v>
      </c>
      <c r="AW226" s="10" t="s">
        <v>44</v>
      </c>
      <c r="AX226" s="10" t="s">
        <v>80</v>
      </c>
      <c r="AY226" s="219" t="s">
        <v>120</v>
      </c>
    </row>
    <row r="227" s="12" customFormat="1">
      <c r="B227" s="232"/>
      <c r="C227" s="233"/>
      <c r="D227" s="206" t="s">
        <v>140</v>
      </c>
      <c r="E227" s="234" t="s">
        <v>1</v>
      </c>
      <c r="F227" s="235" t="s">
        <v>174</v>
      </c>
      <c r="G227" s="233"/>
      <c r="H227" s="236">
        <v>193.76000000000002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140</v>
      </c>
      <c r="AU227" s="242" t="s">
        <v>89</v>
      </c>
      <c r="AV227" s="12" t="s">
        <v>119</v>
      </c>
      <c r="AW227" s="12" t="s">
        <v>44</v>
      </c>
      <c r="AX227" s="12" t="s">
        <v>23</v>
      </c>
      <c r="AY227" s="242" t="s">
        <v>120</v>
      </c>
    </row>
    <row r="228" s="1" customFormat="1" ht="16.5" customHeight="1">
      <c r="B228" s="36"/>
      <c r="C228" s="194" t="s">
        <v>360</v>
      </c>
      <c r="D228" s="194" t="s">
        <v>121</v>
      </c>
      <c r="E228" s="195" t="s">
        <v>361</v>
      </c>
      <c r="F228" s="196" t="s">
        <v>362</v>
      </c>
      <c r="G228" s="197" t="s">
        <v>169</v>
      </c>
      <c r="H228" s="198">
        <v>28</v>
      </c>
      <c r="I228" s="199"/>
      <c r="J228" s="200">
        <f>ROUND(I228*H228,2)</f>
        <v>0</v>
      </c>
      <c r="K228" s="196" t="s">
        <v>177</v>
      </c>
      <c r="L228" s="41"/>
      <c r="M228" s="201" t="s">
        <v>1</v>
      </c>
      <c r="N228" s="202" t="s">
        <v>51</v>
      </c>
      <c r="O228" s="77"/>
      <c r="P228" s="203">
        <f>O228*H228</f>
        <v>0</v>
      </c>
      <c r="Q228" s="203">
        <v>0.084250000000000005</v>
      </c>
      <c r="R228" s="203">
        <f>Q228*H228</f>
        <v>2.359</v>
      </c>
      <c r="S228" s="203">
        <v>0</v>
      </c>
      <c r="T228" s="204">
        <f>S228*H228</f>
        <v>0</v>
      </c>
      <c r="AR228" s="15" t="s">
        <v>119</v>
      </c>
      <c r="AT228" s="15" t="s">
        <v>121</v>
      </c>
      <c r="AU228" s="15" t="s">
        <v>89</v>
      </c>
      <c r="AY228" s="15" t="s">
        <v>120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5" t="s">
        <v>23</v>
      </c>
      <c r="BK228" s="205">
        <f>ROUND(I228*H228,2)</f>
        <v>0</v>
      </c>
      <c r="BL228" s="15" t="s">
        <v>119</v>
      </c>
      <c r="BM228" s="15" t="s">
        <v>363</v>
      </c>
    </row>
    <row r="229" s="1" customFormat="1">
      <c r="B229" s="36"/>
      <c r="C229" s="37"/>
      <c r="D229" s="206" t="s">
        <v>125</v>
      </c>
      <c r="E229" s="37"/>
      <c r="F229" s="207" t="s">
        <v>364</v>
      </c>
      <c r="G229" s="37"/>
      <c r="H229" s="37"/>
      <c r="I229" s="129"/>
      <c r="J229" s="37"/>
      <c r="K229" s="37"/>
      <c r="L229" s="41"/>
      <c r="M229" s="208"/>
      <c r="N229" s="77"/>
      <c r="O229" s="77"/>
      <c r="P229" s="77"/>
      <c r="Q229" s="77"/>
      <c r="R229" s="77"/>
      <c r="S229" s="77"/>
      <c r="T229" s="78"/>
      <c r="AT229" s="15" t="s">
        <v>125</v>
      </c>
      <c r="AU229" s="15" t="s">
        <v>89</v>
      </c>
    </row>
    <row r="230" s="10" customFormat="1">
      <c r="B230" s="209"/>
      <c r="C230" s="210"/>
      <c r="D230" s="206" t="s">
        <v>140</v>
      </c>
      <c r="E230" s="211" t="s">
        <v>1</v>
      </c>
      <c r="F230" s="212" t="s">
        <v>365</v>
      </c>
      <c r="G230" s="210"/>
      <c r="H230" s="213">
        <v>18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140</v>
      </c>
      <c r="AU230" s="219" t="s">
        <v>89</v>
      </c>
      <c r="AV230" s="10" t="s">
        <v>89</v>
      </c>
      <c r="AW230" s="10" t="s">
        <v>44</v>
      </c>
      <c r="AX230" s="10" t="s">
        <v>80</v>
      </c>
      <c r="AY230" s="219" t="s">
        <v>120</v>
      </c>
    </row>
    <row r="231" s="10" customFormat="1">
      <c r="B231" s="209"/>
      <c r="C231" s="210"/>
      <c r="D231" s="206" t="s">
        <v>140</v>
      </c>
      <c r="E231" s="211" t="s">
        <v>1</v>
      </c>
      <c r="F231" s="212" t="s">
        <v>366</v>
      </c>
      <c r="G231" s="210"/>
      <c r="H231" s="213">
        <v>10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140</v>
      </c>
      <c r="AU231" s="219" t="s">
        <v>89</v>
      </c>
      <c r="AV231" s="10" t="s">
        <v>89</v>
      </c>
      <c r="AW231" s="10" t="s">
        <v>44</v>
      </c>
      <c r="AX231" s="10" t="s">
        <v>80</v>
      </c>
      <c r="AY231" s="219" t="s">
        <v>120</v>
      </c>
    </row>
    <row r="232" s="12" customFormat="1">
      <c r="B232" s="232"/>
      <c r="C232" s="233"/>
      <c r="D232" s="206" t="s">
        <v>140</v>
      </c>
      <c r="E232" s="234" t="s">
        <v>1</v>
      </c>
      <c r="F232" s="235" t="s">
        <v>174</v>
      </c>
      <c r="G232" s="233"/>
      <c r="H232" s="236">
        <v>28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140</v>
      </c>
      <c r="AU232" s="242" t="s">
        <v>89</v>
      </c>
      <c r="AV232" s="12" t="s">
        <v>119</v>
      </c>
      <c r="AW232" s="12" t="s">
        <v>44</v>
      </c>
      <c r="AX232" s="12" t="s">
        <v>23</v>
      </c>
      <c r="AY232" s="242" t="s">
        <v>120</v>
      </c>
    </row>
    <row r="233" s="1" customFormat="1" ht="16.5" customHeight="1">
      <c r="B233" s="36"/>
      <c r="C233" s="253" t="s">
        <v>367</v>
      </c>
      <c r="D233" s="253" t="s">
        <v>217</v>
      </c>
      <c r="E233" s="254" t="s">
        <v>368</v>
      </c>
      <c r="F233" s="255" t="s">
        <v>369</v>
      </c>
      <c r="G233" s="256" t="s">
        <v>169</v>
      </c>
      <c r="H233" s="257">
        <v>8.4000000000000004</v>
      </c>
      <c r="I233" s="258"/>
      <c r="J233" s="259">
        <f>ROUND(I233*H233,2)</f>
        <v>0</v>
      </c>
      <c r="K233" s="255" t="s">
        <v>177</v>
      </c>
      <c r="L233" s="260"/>
      <c r="M233" s="261" t="s">
        <v>1</v>
      </c>
      <c r="N233" s="262" t="s">
        <v>51</v>
      </c>
      <c r="O233" s="77"/>
      <c r="P233" s="203">
        <f>O233*H233</f>
        <v>0</v>
      </c>
      <c r="Q233" s="203">
        <v>0.13100000000000001</v>
      </c>
      <c r="R233" s="203">
        <f>Q233*H233</f>
        <v>1.1004</v>
      </c>
      <c r="S233" s="203">
        <v>0</v>
      </c>
      <c r="T233" s="204">
        <f>S233*H233</f>
        <v>0</v>
      </c>
      <c r="AR233" s="15" t="s">
        <v>209</v>
      </c>
      <c r="AT233" s="15" t="s">
        <v>217</v>
      </c>
      <c r="AU233" s="15" t="s">
        <v>89</v>
      </c>
      <c r="AY233" s="15" t="s">
        <v>120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5" t="s">
        <v>23</v>
      </c>
      <c r="BK233" s="205">
        <f>ROUND(I233*H233,2)</f>
        <v>0</v>
      </c>
      <c r="BL233" s="15" t="s">
        <v>119</v>
      </c>
      <c r="BM233" s="15" t="s">
        <v>370</v>
      </c>
    </row>
    <row r="234" s="1" customFormat="1">
      <c r="B234" s="36"/>
      <c r="C234" s="37"/>
      <c r="D234" s="206" t="s">
        <v>125</v>
      </c>
      <c r="E234" s="37"/>
      <c r="F234" s="207" t="s">
        <v>369</v>
      </c>
      <c r="G234" s="37"/>
      <c r="H234" s="37"/>
      <c r="I234" s="129"/>
      <c r="J234" s="37"/>
      <c r="K234" s="37"/>
      <c r="L234" s="41"/>
      <c r="M234" s="208"/>
      <c r="N234" s="77"/>
      <c r="O234" s="77"/>
      <c r="P234" s="77"/>
      <c r="Q234" s="77"/>
      <c r="R234" s="77"/>
      <c r="S234" s="77"/>
      <c r="T234" s="78"/>
      <c r="AT234" s="15" t="s">
        <v>125</v>
      </c>
      <c r="AU234" s="15" t="s">
        <v>89</v>
      </c>
    </row>
    <row r="235" s="10" customFormat="1">
      <c r="B235" s="209"/>
      <c r="C235" s="210"/>
      <c r="D235" s="206" t="s">
        <v>140</v>
      </c>
      <c r="E235" s="211" t="s">
        <v>1</v>
      </c>
      <c r="F235" s="212" t="s">
        <v>371</v>
      </c>
      <c r="G235" s="210"/>
      <c r="H235" s="213">
        <v>8.4000000000000004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140</v>
      </c>
      <c r="AU235" s="219" t="s">
        <v>89</v>
      </c>
      <c r="AV235" s="10" t="s">
        <v>89</v>
      </c>
      <c r="AW235" s="10" t="s">
        <v>44</v>
      </c>
      <c r="AX235" s="10" t="s">
        <v>80</v>
      </c>
      <c r="AY235" s="219" t="s">
        <v>120</v>
      </c>
    </row>
    <row r="236" s="12" customFormat="1">
      <c r="B236" s="232"/>
      <c r="C236" s="233"/>
      <c r="D236" s="206" t="s">
        <v>140</v>
      </c>
      <c r="E236" s="234" t="s">
        <v>1</v>
      </c>
      <c r="F236" s="235" t="s">
        <v>174</v>
      </c>
      <c r="G236" s="233"/>
      <c r="H236" s="236">
        <v>8.4000000000000004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AT236" s="242" t="s">
        <v>140</v>
      </c>
      <c r="AU236" s="242" t="s">
        <v>89</v>
      </c>
      <c r="AV236" s="12" t="s">
        <v>119</v>
      </c>
      <c r="AW236" s="12" t="s">
        <v>44</v>
      </c>
      <c r="AX236" s="12" t="s">
        <v>23</v>
      </c>
      <c r="AY236" s="242" t="s">
        <v>120</v>
      </c>
    </row>
    <row r="237" s="1" customFormat="1" ht="16.5" customHeight="1">
      <c r="B237" s="36"/>
      <c r="C237" s="253" t="s">
        <v>372</v>
      </c>
      <c r="D237" s="253" t="s">
        <v>217</v>
      </c>
      <c r="E237" s="254" t="s">
        <v>373</v>
      </c>
      <c r="F237" s="255" t="s">
        <v>374</v>
      </c>
      <c r="G237" s="256" t="s">
        <v>169</v>
      </c>
      <c r="H237" s="257">
        <v>2.1000000000000001</v>
      </c>
      <c r="I237" s="258"/>
      <c r="J237" s="259">
        <f>ROUND(I237*H237,2)</f>
        <v>0</v>
      </c>
      <c r="K237" s="255" t="s">
        <v>177</v>
      </c>
      <c r="L237" s="260"/>
      <c r="M237" s="261" t="s">
        <v>1</v>
      </c>
      <c r="N237" s="262" t="s">
        <v>51</v>
      </c>
      <c r="O237" s="77"/>
      <c r="P237" s="203">
        <f>O237*H237</f>
        <v>0</v>
      </c>
      <c r="Q237" s="203">
        <v>0.13100000000000001</v>
      </c>
      <c r="R237" s="203">
        <f>Q237*H237</f>
        <v>0.27510000000000001</v>
      </c>
      <c r="S237" s="203">
        <v>0</v>
      </c>
      <c r="T237" s="204">
        <f>S237*H237</f>
        <v>0</v>
      </c>
      <c r="AR237" s="15" t="s">
        <v>209</v>
      </c>
      <c r="AT237" s="15" t="s">
        <v>217</v>
      </c>
      <c r="AU237" s="15" t="s">
        <v>89</v>
      </c>
      <c r="AY237" s="15" t="s">
        <v>120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5" t="s">
        <v>23</v>
      </c>
      <c r="BK237" s="205">
        <f>ROUND(I237*H237,2)</f>
        <v>0</v>
      </c>
      <c r="BL237" s="15" t="s">
        <v>119</v>
      </c>
      <c r="BM237" s="15" t="s">
        <v>375</v>
      </c>
    </row>
    <row r="238" s="1" customFormat="1">
      <c r="B238" s="36"/>
      <c r="C238" s="37"/>
      <c r="D238" s="206" t="s">
        <v>125</v>
      </c>
      <c r="E238" s="37"/>
      <c r="F238" s="207" t="s">
        <v>376</v>
      </c>
      <c r="G238" s="37"/>
      <c r="H238" s="37"/>
      <c r="I238" s="129"/>
      <c r="J238" s="37"/>
      <c r="K238" s="37"/>
      <c r="L238" s="41"/>
      <c r="M238" s="208"/>
      <c r="N238" s="77"/>
      <c r="O238" s="77"/>
      <c r="P238" s="77"/>
      <c r="Q238" s="77"/>
      <c r="R238" s="77"/>
      <c r="S238" s="77"/>
      <c r="T238" s="78"/>
      <c r="AT238" s="15" t="s">
        <v>125</v>
      </c>
      <c r="AU238" s="15" t="s">
        <v>89</v>
      </c>
    </row>
    <row r="239" s="10" customFormat="1">
      <c r="B239" s="209"/>
      <c r="C239" s="210"/>
      <c r="D239" s="206" t="s">
        <v>140</v>
      </c>
      <c r="E239" s="211" t="s">
        <v>1</v>
      </c>
      <c r="F239" s="212" t="s">
        <v>377</v>
      </c>
      <c r="G239" s="210"/>
      <c r="H239" s="213">
        <v>2.1000000000000001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140</v>
      </c>
      <c r="AU239" s="219" t="s">
        <v>89</v>
      </c>
      <c r="AV239" s="10" t="s">
        <v>89</v>
      </c>
      <c r="AW239" s="10" t="s">
        <v>44</v>
      </c>
      <c r="AX239" s="10" t="s">
        <v>80</v>
      </c>
      <c r="AY239" s="219" t="s">
        <v>120</v>
      </c>
    </row>
    <row r="240" s="12" customFormat="1">
      <c r="B240" s="232"/>
      <c r="C240" s="233"/>
      <c r="D240" s="206" t="s">
        <v>140</v>
      </c>
      <c r="E240" s="234" t="s">
        <v>1</v>
      </c>
      <c r="F240" s="235" t="s">
        <v>174</v>
      </c>
      <c r="G240" s="233"/>
      <c r="H240" s="236">
        <v>2.1000000000000001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140</v>
      </c>
      <c r="AU240" s="242" t="s">
        <v>89</v>
      </c>
      <c r="AV240" s="12" t="s">
        <v>119</v>
      </c>
      <c r="AW240" s="12" t="s">
        <v>44</v>
      </c>
      <c r="AX240" s="12" t="s">
        <v>23</v>
      </c>
      <c r="AY240" s="242" t="s">
        <v>120</v>
      </c>
    </row>
    <row r="241" s="1" customFormat="1" ht="16.5" customHeight="1">
      <c r="B241" s="36"/>
      <c r="C241" s="194" t="s">
        <v>378</v>
      </c>
      <c r="D241" s="194" t="s">
        <v>121</v>
      </c>
      <c r="E241" s="195" t="s">
        <v>379</v>
      </c>
      <c r="F241" s="196" t="s">
        <v>380</v>
      </c>
      <c r="G241" s="197" t="s">
        <v>169</v>
      </c>
      <c r="H241" s="198">
        <v>173</v>
      </c>
      <c r="I241" s="199"/>
      <c r="J241" s="200">
        <f>ROUND(I241*H241,2)</f>
        <v>0</v>
      </c>
      <c r="K241" s="196" t="s">
        <v>177</v>
      </c>
      <c r="L241" s="41"/>
      <c r="M241" s="201" t="s">
        <v>1</v>
      </c>
      <c r="N241" s="202" t="s">
        <v>51</v>
      </c>
      <c r="O241" s="77"/>
      <c r="P241" s="203">
        <f>O241*H241</f>
        <v>0</v>
      </c>
      <c r="Q241" s="203">
        <v>0.084250000000000005</v>
      </c>
      <c r="R241" s="203">
        <f>Q241*H241</f>
        <v>14.575250000000001</v>
      </c>
      <c r="S241" s="203">
        <v>0</v>
      </c>
      <c r="T241" s="204">
        <f>S241*H241</f>
        <v>0</v>
      </c>
      <c r="AR241" s="15" t="s">
        <v>119</v>
      </c>
      <c r="AT241" s="15" t="s">
        <v>121</v>
      </c>
      <c r="AU241" s="15" t="s">
        <v>89</v>
      </c>
      <c r="AY241" s="15" t="s">
        <v>120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5" t="s">
        <v>23</v>
      </c>
      <c r="BK241" s="205">
        <f>ROUND(I241*H241,2)</f>
        <v>0</v>
      </c>
      <c r="BL241" s="15" t="s">
        <v>119</v>
      </c>
      <c r="BM241" s="15" t="s">
        <v>381</v>
      </c>
    </row>
    <row r="242" s="1" customFormat="1">
      <c r="B242" s="36"/>
      <c r="C242" s="37"/>
      <c r="D242" s="206" t="s">
        <v>125</v>
      </c>
      <c r="E242" s="37"/>
      <c r="F242" s="207" t="s">
        <v>382</v>
      </c>
      <c r="G242" s="37"/>
      <c r="H242" s="37"/>
      <c r="I242" s="129"/>
      <c r="J242" s="37"/>
      <c r="K242" s="37"/>
      <c r="L242" s="41"/>
      <c r="M242" s="208"/>
      <c r="N242" s="77"/>
      <c r="O242" s="77"/>
      <c r="P242" s="77"/>
      <c r="Q242" s="77"/>
      <c r="R242" s="77"/>
      <c r="S242" s="77"/>
      <c r="T242" s="78"/>
      <c r="AT242" s="15" t="s">
        <v>125</v>
      </c>
      <c r="AU242" s="15" t="s">
        <v>89</v>
      </c>
    </row>
    <row r="243" s="13" customFormat="1">
      <c r="B243" s="243"/>
      <c r="C243" s="244"/>
      <c r="D243" s="206" t="s">
        <v>140</v>
      </c>
      <c r="E243" s="245" t="s">
        <v>1</v>
      </c>
      <c r="F243" s="246" t="s">
        <v>185</v>
      </c>
      <c r="G243" s="244"/>
      <c r="H243" s="245" t="s">
        <v>1</v>
      </c>
      <c r="I243" s="247"/>
      <c r="J243" s="244"/>
      <c r="K243" s="244"/>
      <c r="L243" s="248"/>
      <c r="M243" s="249"/>
      <c r="N243" s="250"/>
      <c r="O243" s="250"/>
      <c r="P243" s="250"/>
      <c r="Q243" s="250"/>
      <c r="R243" s="250"/>
      <c r="S243" s="250"/>
      <c r="T243" s="251"/>
      <c r="AT243" s="252" t="s">
        <v>140</v>
      </c>
      <c r="AU243" s="252" t="s">
        <v>89</v>
      </c>
      <c r="AV243" s="13" t="s">
        <v>23</v>
      </c>
      <c r="AW243" s="13" t="s">
        <v>44</v>
      </c>
      <c r="AX243" s="13" t="s">
        <v>80</v>
      </c>
      <c r="AY243" s="252" t="s">
        <v>120</v>
      </c>
    </row>
    <row r="244" s="10" customFormat="1">
      <c r="B244" s="209"/>
      <c r="C244" s="210"/>
      <c r="D244" s="206" t="s">
        <v>140</v>
      </c>
      <c r="E244" s="211" t="s">
        <v>1</v>
      </c>
      <c r="F244" s="212" t="s">
        <v>191</v>
      </c>
      <c r="G244" s="210"/>
      <c r="H244" s="213">
        <v>173</v>
      </c>
      <c r="I244" s="214"/>
      <c r="J244" s="210"/>
      <c r="K244" s="210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140</v>
      </c>
      <c r="AU244" s="219" t="s">
        <v>89</v>
      </c>
      <c r="AV244" s="10" t="s">
        <v>89</v>
      </c>
      <c r="AW244" s="10" t="s">
        <v>44</v>
      </c>
      <c r="AX244" s="10" t="s">
        <v>80</v>
      </c>
      <c r="AY244" s="219" t="s">
        <v>120</v>
      </c>
    </row>
    <row r="245" s="12" customFormat="1">
      <c r="B245" s="232"/>
      <c r="C245" s="233"/>
      <c r="D245" s="206" t="s">
        <v>140</v>
      </c>
      <c r="E245" s="234" t="s">
        <v>1</v>
      </c>
      <c r="F245" s="235" t="s">
        <v>174</v>
      </c>
      <c r="G245" s="233"/>
      <c r="H245" s="236">
        <v>173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AT245" s="242" t="s">
        <v>140</v>
      </c>
      <c r="AU245" s="242" t="s">
        <v>89</v>
      </c>
      <c r="AV245" s="12" t="s">
        <v>119</v>
      </c>
      <c r="AW245" s="12" t="s">
        <v>44</v>
      </c>
      <c r="AX245" s="12" t="s">
        <v>23</v>
      </c>
      <c r="AY245" s="242" t="s">
        <v>120</v>
      </c>
    </row>
    <row r="246" s="1" customFormat="1" ht="16.5" customHeight="1">
      <c r="B246" s="36"/>
      <c r="C246" s="253" t="s">
        <v>383</v>
      </c>
      <c r="D246" s="253" t="s">
        <v>217</v>
      </c>
      <c r="E246" s="254" t="s">
        <v>384</v>
      </c>
      <c r="F246" s="255" t="s">
        <v>385</v>
      </c>
      <c r="G246" s="256" t="s">
        <v>169</v>
      </c>
      <c r="H246" s="257">
        <v>178.19</v>
      </c>
      <c r="I246" s="258"/>
      <c r="J246" s="259">
        <f>ROUND(I246*H246,2)</f>
        <v>0</v>
      </c>
      <c r="K246" s="255" t="s">
        <v>177</v>
      </c>
      <c r="L246" s="260"/>
      <c r="M246" s="261" t="s">
        <v>1</v>
      </c>
      <c r="N246" s="262" t="s">
        <v>51</v>
      </c>
      <c r="O246" s="77"/>
      <c r="P246" s="203">
        <f>O246*H246</f>
        <v>0</v>
      </c>
      <c r="Q246" s="203">
        <v>0.13100000000000001</v>
      </c>
      <c r="R246" s="203">
        <f>Q246*H246</f>
        <v>23.342890000000001</v>
      </c>
      <c r="S246" s="203">
        <v>0</v>
      </c>
      <c r="T246" s="204">
        <f>S246*H246</f>
        <v>0</v>
      </c>
      <c r="AR246" s="15" t="s">
        <v>209</v>
      </c>
      <c r="AT246" s="15" t="s">
        <v>217</v>
      </c>
      <c r="AU246" s="15" t="s">
        <v>89</v>
      </c>
      <c r="AY246" s="15" t="s">
        <v>120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5" t="s">
        <v>23</v>
      </c>
      <c r="BK246" s="205">
        <f>ROUND(I246*H246,2)</f>
        <v>0</v>
      </c>
      <c r="BL246" s="15" t="s">
        <v>119</v>
      </c>
      <c r="BM246" s="15" t="s">
        <v>386</v>
      </c>
    </row>
    <row r="247" s="1" customFormat="1">
      <c r="B247" s="36"/>
      <c r="C247" s="37"/>
      <c r="D247" s="206" t="s">
        <v>125</v>
      </c>
      <c r="E247" s="37"/>
      <c r="F247" s="207" t="s">
        <v>387</v>
      </c>
      <c r="G247" s="37"/>
      <c r="H247" s="37"/>
      <c r="I247" s="129"/>
      <c r="J247" s="37"/>
      <c r="K247" s="37"/>
      <c r="L247" s="41"/>
      <c r="M247" s="208"/>
      <c r="N247" s="77"/>
      <c r="O247" s="77"/>
      <c r="P247" s="77"/>
      <c r="Q247" s="77"/>
      <c r="R247" s="77"/>
      <c r="S247" s="77"/>
      <c r="T247" s="78"/>
      <c r="AT247" s="15" t="s">
        <v>125</v>
      </c>
      <c r="AU247" s="15" t="s">
        <v>89</v>
      </c>
    </row>
    <row r="248" s="10" customFormat="1">
      <c r="B248" s="209"/>
      <c r="C248" s="210"/>
      <c r="D248" s="206" t="s">
        <v>140</v>
      </c>
      <c r="E248" s="211" t="s">
        <v>1</v>
      </c>
      <c r="F248" s="212" t="s">
        <v>388</v>
      </c>
      <c r="G248" s="210"/>
      <c r="H248" s="213">
        <v>178.19</v>
      </c>
      <c r="I248" s="214"/>
      <c r="J248" s="210"/>
      <c r="K248" s="210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140</v>
      </c>
      <c r="AU248" s="219" t="s">
        <v>89</v>
      </c>
      <c r="AV248" s="10" t="s">
        <v>89</v>
      </c>
      <c r="AW248" s="10" t="s">
        <v>44</v>
      </c>
      <c r="AX248" s="10" t="s">
        <v>80</v>
      </c>
      <c r="AY248" s="219" t="s">
        <v>120</v>
      </c>
    </row>
    <row r="249" s="12" customFormat="1">
      <c r="B249" s="232"/>
      <c r="C249" s="233"/>
      <c r="D249" s="206" t="s">
        <v>140</v>
      </c>
      <c r="E249" s="234" t="s">
        <v>1</v>
      </c>
      <c r="F249" s="235" t="s">
        <v>174</v>
      </c>
      <c r="G249" s="233"/>
      <c r="H249" s="236">
        <v>178.19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140</v>
      </c>
      <c r="AU249" s="242" t="s">
        <v>89</v>
      </c>
      <c r="AV249" s="12" t="s">
        <v>119</v>
      </c>
      <c r="AW249" s="12" t="s">
        <v>44</v>
      </c>
      <c r="AX249" s="12" t="s">
        <v>23</v>
      </c>
      <c r="AY249" s="242" t="s">
        <v>120</v>
      </c>
    </row>
    <row r="250" s="1" customFormat="1" ht="16.5" customHeight="1">
      <c r="B250" s="36"/>
      <c r="C250" s="194" t="s">
        <v>389</v>
      </c>
      <c r="D250" s="194" t="s">
        <v>121</v>
      </c>
      <c r="E250" s="195" t="s">
        <v>390</v>
      </c>
      <c r="F250" s="196" t="s">
        <v>391</v>
      </c>
      <c r="G250" s="197" t="s">
        <v>169</v>
      </c>
      <c r="H250" s="198">
        <v>29.280000000000001</v>
      </c>
      <c r="I250" s="199"/>
      <c r="J250" s="200">
        <f>ROUND(I250*H250,2)</f>
        <v>0</v>
      </c>
      <c r="K250" s="196" t="s">
        <v>1</v>
      </c>
      <c r="L250" s="41"/>
      <c r="M250" s="201" t="s">
        <v>1</v>
      </c>
      <c r="N250" s="202" t="s">
        <v>51</v>
      </c>
      <c r="O250" s="77"/>
      <c r="P250" s="203">
        <f>O250*H250</f>
        <v>0</v>
      </c>
      <c r="Q250" s="203">
        <v>0.15140000000000001</v>
      </c>
      <c r="R250" s="203">
        <f>Q250*H250</f>
        <v>4.4329920000000005</v>
      </c>
      <c r="S250" s="203">
        <v>0</v>
      </c>
      <c r="T250" s="204">
        <f>S250*H250</f>
        <v>0</v>
      </c>
      <c r="AR250" s="15" t="s">
        <v>119</v>
      </c>
      <c r="AT250" s="15" t="s">
        <v>121</v>
      </c>
      <c r="AU250" s="15" t="s">
        <v>89</v>
      </c>
      <c r="AY250" s="15" t="s">
        <v>120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5" t="s">
        <v>23</v>
      </c>
      <c r="BK250" s="205">
        <f>ROUND(I250*H250,2)</f>
        <v>0</v>
      </c>
      <c r="BL250" s="15" t="s">
        <v>119</v>
      </c>
      <c r="BM250" s="15" t="s">
        <v>392</v>
      </c>
    </row>
    <row r="251" s="1" customFormat="1">
      <c r="B251" s="36"/>
      <c r="C251" s="37"/>
      <c r="D251" s="206" t="s">
        <v>125</v>
      </c>
      <c r="E251" s="37"/>
      <c r="F251" s="207" t="s">
        <v>393</v>
      </c>
      <c r="G251" s="37"/>
      <c r="H251" s="37"/>
      <c r="I251" s="129"/>
      <c r="J251" s="37"/>
      <c r="K251" s="37"/>
      <c r="L251" s="41"/>
      <c r="M251" s="208"/>
      <c r="N251" s="77"/>
      <c r="O251" s="77"/>
      <c r="P251" s="77"/>
      <c r="Q251" s="77"/>
      <c r="R251" s="77"/>
      <c r="S251" s="77"/>
      <c r="T251" s="78"/>
      <c r="AT251" s="15" t="s">
        <v>125</v>
      </c>
      <c r="AU251" s="15" t="s">
        <v>89</v>
      </c>
    </row>
    <row r="252" s="10" customFormat="1">
      <c r="B252" s="209"/>
      <c r="C252" s="210"/>
      <c r="D252" s="206" t="s">
        <v>140</v>
      </c>
      <c r="E252" s="211" t="s">
        <v>1</v>
      </c>
      <c r="F252" s="212" t="s">
        <v>394</v>
      </c>
      <c r="G252" s="210"/>
      <c r="H252" s="213">
        <v>29.280000000000001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140</v>
      </c>
      <c r="AU252" s="219" t="s">
        <v>89</v>
      </c>
      <c r="AV252" s="10" t="s">
        <v>89</v>
      </c>
      <c r="AW252" s="10" t="s">
        <v>44</v>
      </c>
      <c r="AX252" s="10" t="s">
        <v>80</v>
      </c>
      <c r="AY252" s="219" t="s">
        <v>120</v>
      </c>
    </row>
    <row r="253" s="12" customFormat="1">
      <c r="B253" s="232"/>
      <c r="C253" s="233"/>
      <c r="D253" s="206" t="s">
        <v>140</v>
      </c>
      <c r="E253" s="234" t="s">
        <v>1</v>
      </c>
      <c r="F253" s="235" t="s">
        <v>174</v>
      </c>
      <c r="G253" s="233"/>
      <c r="H253" s="236">
        <v>29.280000000000001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140</v>
      </c>
      <c r="AU253" s="242" t="s">
        <v>89</v>
      </c>
      <c r="AV253" s="12" t="s">
        <v>119</v>
      </c>
      <c r="AW253" s="12" t="s">
        <v>44</v>
      </c>
      <c r="AX253" s="12" t="s">
        <v>23</v>
      </c>
      <c r="AY253" s="242" t="s">
        <v>120</v>
      </c>
    </row>
    <row r="254" s="9" customFormat="1" ht="22.8" customHeight="1">
      <c r="B254" s="180"/>
      <c r="C254" s="181"/>
      <c r="D254" s="182" t="s">
        <v>79</v>
      </c>
      <c r="E254" s="230" t="s">
        <v>216</v>
      </c>
      <c r="F254" s="230" t="s">
        <v>395</v>
      </c>
      <c r="G254" s="181"/>
      <c r="H254" s="181"/>
      <c r="I254" s="184"/>
      <c r="J254" s="231">
        <f>BK254</f>
        <v>0</v>
      </c>
      <c r="K254" s="181"/>
      <c r="L254" s="186"/>
      <c r="M254" s="187"/>
      <c r="N254" s="188"/>
      <c r="O254" s="188"/>
      <c r="P254" s="189">
        <f>SUM(P255:P294)</f>
        <v>0</v>
      </c>
      <c r="Q254" s="188"/>
      <c r="R254" s="189">
        <f>SUM(R255:R294)</f>
        <v>26.267019999999999</v>
      </c>
      <c r="S254" s="188"/>
      <c r="T254" s="190">
        <f>SUM(T255:T294)</f>
        <v>0.16400000000000001</v>
      </c>
      <c r="AR254" s="191" t="s">
        <v>23</v>
      </c>
      <c r="AT254" s="192" t="s">
        <v>79</v>
      </c>
      <c r="AU254" s="192" t="s">
        <v>23</v>
      </c>
      <c r="AY254" s="191" t="s">
        <v>120</v>
      </c>
      <c r="BK254" s="193">
        <f>SUM(BK255:BK294)</f>
        <v>0</v>
      </c>
    </row>
    <row r="255" s="1" customFormat="1" ht="16.5" customHeight="1">
      <c r="B255" s="36"/>
      <c r="C255" s="194" t="s">
        <v>396</v>
      </c>
      <c r="D255" s="194" t="s">
        <v>121</v>
      </c>
      <c r="E255" s="195" t="s">
        <v>397</v>
      </c>
      <c r="F255" s="196" t="s">
        <v>398</v>
      </c>
      <c r="G255" s="197" t="s">
        <v>220</v>
      </c>
      <c r="H255" s="198">
        <v>2</v>
      </c>
      <c r="I255" s="199"/>
      <c r="J255" s="200">
        <f>ROUND(I255*H255,2)</f>
        <v>0</v>
      </c>
      <c r="K255" s="196" t="s">
        <v>240</v>
      </c>
      <c r="L255" s="41"/>
      <c r="M255" s="201" t="s">
        <v>1</v>
      </c>
      <c r="N255" s="202" t="s">
        <v>51</v>
      </c>
      <c r="O255" s="77"/>
      <c r="P255" s="203">
        <f>O255*H255</f>
        <v>0</v>
      </c>
      <c r="Q255" s="203">
        <v>0.00069999999999999999</v>
      </c>
      <c r="R255" s="203">
        <f>Q255*H255</f>
        <v>0.0014</v>
      </c>
      <c r="S255" s="203">
        <v>0</v>
      </c>
      <c r="T255" s="204">
        <f>S255*H255</f>
        <v>0</v>
      </c>
      <c r="AR255" s="15" t="s">
        <v>119</v>
      </c>
      <c r="AT255" s="15" t="s">
        <v>121</v>
      </c>
      <c r="AU255" s="15" t="s">
        <v>89</v>
      </c>
      <c r="AY255" s="15" t="s">
        <v>120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5" t="s">
        <v>23</v>
      </c>
      <c r="BK255" s="205">
        <f>ROUND(I255*H255,2)</f>
        <v>0</v>
      </c>
      <c r="BL255" s="15" t="s">
        <v>119</v>
      </c>
      <c r="BM255" s="15" t="s">
        <v>399</v>
      </c>
    </row>
    <row r="256" s="1" customFormat="1">
      <c r="B256" s="36"/>
      <c r="C256" s="37"/>
      <c r="D256" s="206" t="s">
        <v>125</v>
      </c>
      <c r="E256" s="37"/>
      <c r="F256" s="207" t="s">
        <v>400</v>
      </c>
      <c r="G256" s="37"/>
      <c r="H256" s="37"/>
      <c r="I256" s="129"/>
      <c r="J256" s="37"/>
      <c r="K256" s="37"/>
      <c r="L256" s="41"/>
      <c r="M256" s="208"/>
      <c r="N256" s="77"/>
      <c r="O256" s="77"/>
      <c r="P256" s="77"/>
      <c r="Q256" s="77"/>
      <c r="R256" s="77"/>
      <c r="S256" s="77"/>
      <c r="T256" s="78"/>
      <c r="AT256" s="15" t="s">
        <v>125</v>
      </c>
      <c r="AU256" s="15" t="s">
        <v>89</v>
      </c>
    </row>
    <row r="257" s="10" customFormat="1">
      <c r="B257" s="209"/>
      <c r="C257" s="210"/>
      <c r="D257" s="206" t="s">
        <v>140</v>
      </c>
      <c r="E257" s="211" t="s">
        <v>1</v>
      </c>
      <c r="F257" s="212" t="s">
        <v>401</v>
      </c>
      <c r="G257" s="210"/>
      <c r="H257" s="213">
        <v>2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140</v>
      </c>
      <c r="AU257" s="219" t="s">
        <v>89</v>
      </c>
      <c r="AV257" s="10" t="s">
        <v>89</v>
      </c>
      <c r="AW257" s="10" t="s">
        <v>44</v>
      </c>
      <c r="AX257" s="10" t="s">
        <v>80</v>
      </c>
      <c r="AY257" s="219" t="s">
        <v>120</v>
      </c>
    </row>
    <row r="258" s="12" customFormat="1">
      <c r="B258" s="232"/>
      <c r="C258" s="233"/>
      <c r="D258" s="206" t="s">
        <v>140</v>
      </c>
      <c r="E258" s="234" t="s">
        <v>1</v>
      </c>
      <c r="F258" s="235" t="s">
        <v>174</v>
      </c>
      <c r="G258" s="233"/>
      <c r="H258" s="236">
        <v>2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140</v>
      </c>
      <c r="AU258" s="242" t="s">
        <v>89</v>
      </c>
      <c r="AV258" s="12" t="s">
        <v>119</v>
      </c>
      <c r="AW258" s="12" t="s">
        <v>44</v>
      </c>
      <c r="AX258" s="12" t="s">
        <v>23</v>
      </c>
      <c r="AY258" s="242" t="s">
        <v>120</v>
      </c>
    </row>
    <row r="259" s="1" customFormat="1" ht="16.5" customHeight="1">
      <c r="B259" s="36"/>
      <c r="C259" s="194" t="s">
        <v>402</v>
      </c>
      <c r="D259" s="194" t="s">
        <v>121</v>
      </c>
      <c r="E259" s="195" t="s">
        <v>403</v>
      </c>
      <c r="F259" s="196" t="s">
        <v>404</v>
      </c>
      <c r="G259" s="197" t="s">
        <v>220</v>
      </c>
      <c r="H259" s="198">
        <v>1</v>
      </c>
      <c r="I259" s="199"/>
      <c r="J259" s="200">
        <f>ROUND(I259*H259,2)</f>
        <v>0</v>
      </c>
      <c r="K259" s="196" t="s">
        <v>177</v>
      </c>
      <c r="L259" s="41"/>
      <c r="M259" s="201" t="s">
        <v>1</v>
      </c>
      <c r="N259" s="202" t="s">
        <v>51</v>
      </c>
      <c r="O259" s="77"/>
      <c r="P259" s="203">
        <f>O259*H259</f>
        <v>0</v>
      </c>
      <c r="Q259" s="203">
        <v>0.11241</v>
      </c>
      <c r="R259" s="203">
        <f>Q259*H259</f>
        <v>0.11241</v>
      </c>
      <c r="S259" s="203">
        <v>0</v>
      </c>
      <c r="T259" s="204">
        <f>S259*H259</f>
        <v>0</v>
      </c>
      <c r="AR259" s="15" t="s">
        <v>119</v>
      </c>
      <c r="AT259" s="15" t="s">
        <v>121</v>
      </c>
      <c r="AU259" s="15" t="s">
        <v>89</v>
      </c>
      <c r="AY259" s="15" t="s">
        <v>120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5" t="s">
        <v>23</v>
      </c>
      <c r="BK259" s="205">
        <f>ROUND(I259*H259,2)</f>
        <v>0</v>
      </c>
      <c r="BL259" s="15" t="s">
        <v>119</v>
      </c>
      <c r="BM259" s="15" t="s">
        <v>405</v>
      </c>
    </row>
    <row r="260" s="1" customFormat="1">
      <c r="B260" s="36"/>
      <c r="C260" s="37"/>
      <c r="D260" s="206" t="s">
        <v>125</v>
      </c>
      <c r="E260" s="37"/>
      <c r="F260" s="207" t="s">
        <v>406</v>
      </c>
      <c r="G260" s="37"/>
      <c r="H260" s="37"/>
      <c r="I260" s="129"/>
      <c r="J260" s="37"/>
      <c r="K260" s="37"/>
      <c r="L260" s="41"/>
      <c r="M260" s="208"/>
      <c r="N260" s="77"/>
      <c r="O260" s="77"/>
      <c r="P260" s="77"/>
      <c r="Q260" s="77"/>
      <c r="R260" s="77"/>
      <c r="S260" s="77"/>
      <c r="T260" s="78"/>
      <c r="AT260" s="15" t="s">
        <v>125</v>
      </c>
      <c r="AU260" s="15" t="s">
        <v>89</v>
      </c>
    </row>
    <row r="261" s="10" customFormat="1">
      <c r="B261" s="209"/>
      <c r="C261" s="210"/>
      <c r="D261" s="206" t="s">
        <v>140</v>
      </c>
      <c r="E261" s="211" t="s">
        <v>1</v>
      </c>
      <c r="F261" s="212" t="s">
        <v>407</v>
      </c>
      <c r="G261" s="210"/>
      <c r="H261" s="213">
        <v>1</v>
      </c>
      <c r="I261" s="214"/>
      <c r="J261" s="210"/>
      <c r="K261" s="210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140</v>
      </c>
      <c r="AU261" s="219" t="s">
        <v>89</v>
      </c>
      <c r="AV261" s="10" t="s">
        <v>89</v>
      </c>
      <c r="AW261" s="10" t="s">
        <v>44</v>
      </c>
      <c r="AX261" s="10" t="s">
        <v>80</v>
      </c>
      <c r="AY261" s="219" t="s">
        <v>120</v>
      </c>
    </row>
    <row r="262" s="12" customFormat="1">
      <c r="B262" s="232"/>
      <c r="C262" s="233"/>
      <c r="D262" s="206" t="s">
        <v>140</v>
      </c>
      <c r="E262" s="234" t="s">
        <v>1</v>
      </c>
      <c r="F262" s="235" t="s">
        <v>174</v>
      </c>
      <c r="G262" s="233"/>
      <c r="H262" s="236">
        <v>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140</v>
      </c>
      <c r="AU262" s="242" t="s">
        <v>89</v>
      </c>
      <c r="AV262" s="12" t="s">
        <v>119</v>
      </c>
      <c r="AW262" s="12" t="s">
        <v>44</v>
      </c>
      <c r="AX262" s="12" t="s">
        <v>23</v>
      </c>
      <c r="AY262" s="242" t="s">
        <v>120</v>
      </c>
    </row>
    <row r="263" s="1" customFormat="1" ht="16.5" customHeight="1">
      <c r="B263" s="36"/>
      <c r="C263" s="253" t="s">
        <v>408</v>
      </c>
      <c r="D263" s="253" t="s">
        <v>217</v>
      </c>
      <c r="E263" s="254" t="s">
        <v>409</v>
      </c>
      <c r="F263" s="255" t="s">
        <v>410</v>
      </c>
      <c r="G263" s="256" t="s">
        <v>220</v>
      </c>
      <c r="H263" s="257">
        <v>1</v>
      </c>
      <c r="I263" s="258"/>
      <c r="J263" s="259">
        <f>ROUND(I263*H263,2)</f>
        <v>0</v>
      </c>
      <c r="K263" s="255" t="s">
        <v>1</v>
      </c>
      <c r="L263" s="260"/>
      <c r="M263" s="261" t="s">
        <v>1</v>
      </c>
      <c r="N263" s="262" t="s">
        <v>51</v>
      </c>
      <c r="O263" s="77"/>
      <c r="P263" s="203">
        <f>O263*H263</f>
        <v>0</v>
      </c>
      <c r="Q263" s="203">
        <v>0.0061000000000000004</v>
      </c>
      <c r="R263" s="203">
        <f>Q263*H263</f>
        <v>0.0061000000000000004</v>
      </c>
      <c r="S263" s="203">
        <v>0</v>
      </c>
      <c r="T263" s="204">
        <f>S263*H263</f>
        <v>0</v>
      </c>
      <c r="AR263" s="15" t="s">
        <v>209</v>
      </c>
      <c r="AT263" s="15" t="s">
        <v>217</v>
      </c>
      <c r="AU263" s="15" t="s">
        <v>89</v>
      </c>
      <c r="AY263" s="15" t="s">
        <v>120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5" t="s">
        <v>23</v>
      </c>
      <c r="BK263" s="205">
        <f>ROUND(I263*H263,2)</f>
        <v>0</v>
      </c>
      <c r="BL263" s="15" t="s">
        <v>119</v>
      </c>
      <c r="BM263" s="15" t="s">
        <v>411</v>
      </c>
    </row>
    <row r="264" s="1" customFormat="1">
      <c r="B264" s="36"/>
      <c r="C264" s="37"/>
      <c r="D264" s="206" t="s">
        <v>125</v>
      </c>
      <c r="E264" s="37"/>
      <c r="F264" s="207" t="s">
        <v>410</v>
      </c>
      <c r="G264" s="37"/>
      <c r="H264" s="37"/>
      <c r="I264" s="129"/>
      <c r="J264" s="37"/>
      <c r="K264" s="37"/>
      <c r="L264" s="41"/>
      <c r="M264" s="208"/>
      <c r="N264" s="77"/>
      <c r="O264" s="77"/>
      <c r="P264" s="77"/>
      <c r="Q264" s="77"/>
      <c r="R264" s="77"/>
      <c r="S264" s="77"/>
      <c r="T264" s="78"/>
      <c r="AT264" s="15" t="s">
        <v>125</v>
      </c>
      <c r="AU264" s="15" t="s">
        <v>89</v>
      </c>
    </row>
    <row r="265" s="1" customFormat="1" ht="16.5" customHeight="1">
      <c r="B265" s="36"/>
      <c r="C265" s="253" t="s">
        <v>412</v>
      </c>
      <c r="D265" s="253" t="s">
        <v>217</v>
      </c>
      <c r="E265" s="254" t="s">
        <v>413</v>
      </c>
      <c r="F265" s="255" t="s">
        <v>414</v>
      </c>
      <c r="G265" s="256" t="s">
        <v>220</v>
      </c>
      <c r="H265" s="257">
        <v>1</v>
      </c>
      <c r="I265" s="258"/>
      <c r="J265" s="259">
        <f>ROUND(I265*H265,2)</f>
        <v>0</v>
      </c>
      <c r="K265" s="255" t="s">
        <v>1</v>
      </c>
      <c r="L265" s="260"/>
      <c r="M265" s="261" t="s">
        <v>1</v>
      </c>
      <c r="N265" s="262" t="s">
        <v>51</v>
      </c>
      <c r="O265" s="77"/>
      <c r="P265" s="203">
        <f>O265*H265</f>
        <v>0</v>
      </c>
      <c r="Q265" s="203">
        <v>0.0030000000000000001</v>
      </c>
      <c r="R265" s="203">
        <f>Q265*H265</f>
        <v>0.0030000000000000001</v>
      </c>
      <c r="S265" s="203">
        <v>0</v>
      </c>
      <c r="T265" s="204">
        <f>S265*H265</f>
        <v>0</v>
      </c>
      <c r="AR265" s="15" t="s">
        <v>209</v>
      </c>
      <c r="AT265" s="15" t="s">
        <v>217</v>
      </c>
      <c r="AU265" s="15" t="s">
        <v>89</v>
      </c>
      <c r="AY265" s="15" t="s">
        <v>120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5" t="s">
        <v>23</v>
      </c>
      <c r="BK265" s="205">
        <f>ROUND(I265*H265,2)</f>
        <v>0</v>
      </c>
      <c r="BL265" s="15" t="s">
        <v>119</v>
      </c>
      <c r="BM265" s="15" t="s">
        <v>415</v>
      </c>
    </row>
    <row r="266" s="1" customFormat="1">
      <c r="B266" s="36"/>
      <c r="C266" s="37"/>
      <c r="D266" s="206" t="s">
        <v>125</v>
      </c>
      <c r="E266" s="37"/>
      <c r="F266" s="207" t="s">
        <v>414</v>
      </c>
      <c r="G266" s="37"/>
      <c r="H266" s="37"/>
      <c r="I266" s="129"/>
      <c r="J266" s="37"/>
      <c r="K266" s="37"/>
      <c r="L266" s="41"/>
      <c r="M266" s="208"/>
      <c r="N266" s="77"/>
      <c r="O266" s="77"/>
      <c r="P266" s="77"/>
      <c r="Q266" s="77"/>
      <c r="R266" s="77"/>
      <c r="S266" s="77"/>
      <c r="T266" s="78"/>
      <c r="AT266" s="15" t="s">
        <v>125</v>
      </c>
      <c r="AU266" s="15" t="s">
        <v>89</v>
      </c>
    </row>
    <row r="267" s="1" customFormat="1" ht="16.5" customHeight="1">
      <c r="B267" s="36"/>
      <c r="C267" s="253" t="s">
        <v>416</v>
      </c>
      <c r="D267" s="253" t="s">
        <v>217</v>
      </c>
      <c r="E267" s="254" t="s">
        <v>417</v>
      </c>
      <c r="F267" s="255" t="s">
        <v>418</v>
      </c>
      <c r="G267" s="256" t="s">
        <v>220</v>
      </c>
      <c r="H267" s="257">
        <v>1</v>
      </c>
      <c r="I267" s="258"/>
      <c r="J267" s="259">
        <f>ROUND(I267*H267,2)</f>
        <v>0</v>
      </c>
      <c r="K267" s="255" t="s">
        <v>1</v>
      </c>
      <c r="L267" s="260"/>
      <c r="M267" s="261" t="s">
        <v>1</v>
      </c>
      <c r="N267" s="262" t="s">
        <v>51</v>
      </c>
      <c r="O267" s="77"/>
      <c r="P267" s="203">
        <f>O267*H267</f>
        <v>0</v>
      </c>
      <c r="Q267" s="203">
        <v>0.00010000000000000001</v>
      </c>
      <c r="R267" s="203">
        <f>Q267*H267</f>
        <v>0.00010000000000000001</v>
      </c>
      <c r="S267" s="203">
        <v>0</v>
      </c>
      <c r="T267" s="204">
        <f>S267*H267</f>
        <v>0</v>
      </c>
      <c r="AR267" s="15" t="s">
        <v>209</v>
      </c>
      <c r="AT267" s="15" t="s">
        <v>217</v>
      </c>
      <c r="AU267" s="15" t="s">
        <v>89</v>
      </c>
      <c r="AY267" s="15" t="s">
        <v>120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5" t="s">
        <v>23</v>
      </c>
      <c r="BK267" s="205">
        <f>ROUND(I267*H267,2)</f>
        <v>0</v>
      </c>
      <c r="BL267" s="15" t="s">
        <v>119</v>
      </c>
      <c r="BM267" s="15" t="s">
        <v>419</v>
      </c>
    </row>
    <row r="268" s="1" customFormat="1">
      <c r="B268" s="36"/>
      <c r="C268" s="37"/>
      <c r="D268" s="206" t="s">
        <v>125</v>
      </c>
      <c r="E268" s="37"/>
      <c r="F268" s="207" t="s">
        <v>418</v>
      </c>
      <c r="G268" s="37"/>
      <c r="H268" s="37"/>
      <c r="I268" s="129"/>
      <c r="J268" s="37"/>
      <c r="K268" s="37"/>
      <c r="L268" s="41"/>
      <c r="M268" s="208"/>
      <c r="N268" s="77"/>
      <c r="O268" s="77"/>
      <c r="P268" s="77"/>
      <c r="Q268" s="77"/>
      <c r="R268" s="77"/>
      <c r="S268" s="77"/>
      <c r="T268" s="78"/>
      <c r="AT268" s="15" t="s">
        <v>125</v>
      </c>
      <c r="AU268" s="15" t="s">
        <v>89</v>
      </c>
    </row>
    <row r="269" s="1" customFormat="1" ht="16.5" customHeight="1">
      <c r="B269" s="36"/>
      <c r="C269" s="253" t="s">
        <v>420</v>
      </c>
      <c r="D269" s="253" t="s">
        <v>217</v>
      </c>
      <c r="E269" s="254" t="s">
        <v>421</v>
      </c>
      <c r="F269" s="255" t="s">
        <v>422</v>
      </c>
      <c r="G269" s="256" t="s">
        <v>220</v>
      </c>
      <c r="H269" s="257">
        <v>4</v>
      </c>
      <c r="I269" s="258"/>
      <c r="J269" s="259">
        <f>ROUND(I269*H269,2)</f>
        <v>0</v>
      </c>
      <c r="K269" s="255" t="s">
        <v>1</v>
      </c>
      <c r="L269" s="260"/>
      <c r="M269" s="261" t="s">
        <v>1</v>
      </c>
      <c r="N269" s="262" t="s">
        <v>51</v>
      </c>
      <c r="O269" s="77"/>
      <c r="P269" s="203">
        <f>O269*H269</f>
        <v>0</v>
      </c>
      <c r="Q269" s="203">
        <v>0.00035</v>
      </c>
      <c r="R269" s="203">
        <f>Q269*H269</f>
        <v>0.0014</v>
      </c>
      <c r="S269" s="203">
        <v>0</v>
      </c>
      <c r="T269" s="204">
        <f>S269*H269</f>
        <v>0</v>
      </c>
      <c r="AR269" s="15" t="s">
        <v>209</v>
      </c>
      <c r="AT269" s="15" t="s">
        <v>217</v>
      </c>
      <c r="AU269" s="15" t="s">
        <v>89</v>
      </c>
      <c r="AY269" s="15" t="s">
        <v>120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5" t="s">
        <v>23</v>
      </c>
      <c r="BK269" s="205">
        <f>ROUND(I269*H269,2)</f>
        <v>0</v>
      </c>
      <c r="BL269" s="15" t="s">
        <v>119</v>
      </c>
      <c r="BM269" s="15" t="s">
        <v>423</v>
      </c>
    </row>
    <row r="270" s="1" customFormat="1">
      <c r="B270" s="36"/>
      <c r="C270" s="37"/>
      <c r="D270" s="206" t="s">
        <v>125</v>
      </c>
      <c r="E270" s="37"/>
      <c r="F270" s="207" t="s">
        <v>422</v>
      </c>
      <c r="G270" s="37"/>
      <c r="H270" s="37"/>
      <c r="I270" s="129"/>
      <c r="J270" s="37"/>
      <c r="K270" s="37"/>
      <c r="L270" s="41"/>
      <c r="M270" s="208"/>
      <c r="N270" s="77"/>
      <c r="O270" s="77"/>
      <c r="P270" s="77"/>
      <c r="Q270" s="77"/>
      <c r="R270" s="77"/>
      <c r="S270" s="77"/>
      <c r="T270" s="78"/>
      <c r="AT270" s="15" t="s">
        <v>125</v>
      </c>
      <c r="AU270" s="15" t="s">
        <v>89</v>
      </c>
    </row>
    <row r="271" s="10" customFormat="1">
      <c r="B271" s="209"/>
      <c r="C271" s="210"/>
      <c r="D271" s="206" t="s">
        <v>140</v>
      </c>
      <c r="E271" s="211" t="s">
        <v>1</v>
      </c>
      <c r="F271" s="212" t="s">
        <v>424</v>
      </c>
      <c r="G271" s="210"/>
      <c r="H271" s="213">
        <v>4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140</v>
      </c>
      <c r="AU271" s="219" t="s">
        <v>89</v>
      </c>
      <c r="AV271" s="10" t="s">
        <v>89</v>
      </c>
      <c r="AW271" s="10" t="s">
        <v>44</v>
      </c>
      <c r="AX271" s="10" t="s">
        <v>80</v>
      </c>
      <c r="AY271" s="219" t="s">
        <v>120</v>
      </c>
    </row>
    <row r="272" s="12" customFormat="1">
      <c r="B272" s="232"/>
      <c r="C272" s="233"/>
      <c r="D272" s="206" t="s">
        <v>140</v>
      </c>
      <c r="E272" s="234" t="s">
        <v>1</v>
      </c>
      <c r="F272" s="235" t="s">
        <v>174</v>
      </c>
      <c r="G272" s="233"/>
      <c r="H272" s="236">
        <v>4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140</v>
      </c>
      <c r="AU272" s="242" t="s">
        <v>89</v>
      </c>
      <c r="AV272" s="12" t="s">
        <v>119</v>
      </c>
      <c r="AW272" s="12" t="s">
        <v>44</v>
      </c>
      <c r="AX272" s="12" t="s">
        <v>23</v>
      </c>
      <c r="AY272" s="242" t="s">
        <v>120</v>
      </c>
    </row>
    <row r="273" s="1" customFormat="1" ht="16.5" customHeight="1">
      <c r="B273" s="36"/>
      <c r="C273" s="194" t="s">
        <v>425</v>
      </c>
      <c r="D273" s="194" t="s">
        <v>121</v>
      </c>
      <c r="E273" s="195" t="s">
        <v>426</v>
      </c>
      <c r="F273" s="196" t="s">
        <v>427</v>
      </c>
      <c r="G273" s="197" t="s">
        <v>198</v>
      </c>
      <c r="H273" s="198">
        <v>183</v>
      </c>
      <c r="I273" s="199"/>
      <c r="J273" s="200">
        <f>ROUND(I273*H273,2)</f>
        <v>0</v>
      </c>
      <c r="K273" s="196" t="s">
        <v>177</v>
      </c>
      <c r="L273" s="41"/>
      <c r="M273" s="201" t="s">
        <v>1</v>
      </c>
      <c r="N273" s="202" t="s">
        <v>51</v>
      </c>
      <c r="O273" s="77"/>
      <c r="P273" s="203">
        <f>O273*H273</f>
        <v>0</v>
      </c>
      <c r="Q273" s="203">
        <v>0.14066999999999999</v>
      </c>
      <c r="R273" s="203">
        <f>Q273*H273</f>
        <v>25.742609999999999</v>
      </c>
      <c r="S273" s="203">
        <v>0</v>
      </c>
      <c r="T273" s="204">
        <f>S273*H273</f>
        <v>0</v>
      </c>
      <c r="AR273" s="15" t="s">
        <v>119</v>
      </c>
      <c r="AT273" s="15" t="s">
        <v>121</v>
      </c>
      <c r="AU273" s="15" t="s">
        <v>89</v>
      </c>
      <c r="AY273" s="15" t="s">
        <v>120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5" t="s">
        <v>23</v>
      </c>
      <c r="BK273" s="205">
        <f>ROUND(I273*H273,2)</f>
        <v>0</v>
      </c>
      <c r="BL273" s="15" t="s">
        <v>119</v>
      </c>
      <c r="BM273" s="15" t="s">
        <v>428</v>
      </c>
    </row>
    <row r="274" s="1" customFormat="1">
      <c r="B274" s="36"/>
      <c r="C274" s="37"/>
      <c r="D274" s="206" t="s">
        <v>125</v>
      </c>
      <c r="E274" s="37"/>
      <c r="F274" s="207" t="s">
        <v>429</v>
      </c>
      <c r="G274" s="37"/>
      <c r="H274" s="37"/>
      <c r="I274" s="129"/>
      <c r="J274" s="37"/>
      <c r="K274" s="37"/>
      <c r="L274" s="41"/>
      <c r="M274" s="208"/>
      <c r="N274" s="77"/>
      <c r="O274" s="77"/>
      <c r="P274" s="77"/>
      <c r="Q274" s="77"/>
      <c r="R274" s="77"/>
      <c r="S274" s="77"/>
      <c r="T274" s="78"/>
      <c r="AT274" s="15" t="s">
        <v>125</v>
      </c>
      <c r="AU274" s="15" t="s">
        <v>89</v>
      </c>
    </row>
    <row r="275" s="10" customFormat="1">
      <c r="B275" s="209"/>
      <c r="C275" s="210"/>
      <c r="D275" s="206" t="s">
        <v>140</v>
      </c>
      <c r="E275" s="211" t="s">
        <v>1</v>
      </c>
      <c r="F275" s="212" t="s">
        <v>430</v>
      </c>
      <c r="G275" s="210"/>
      <c r="H275" s="213">
        <v>183.00000000000003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140</v>
      </c>
      <c r="AU275" s="219" t="s">
        <v>89</v>
      </c>
      <c r="AV275" s="10" t="s">
        <v>89</v>
      </c>
      <c r="AW275" s="10" t="s">
        <v>44</v>
      </c>
      <c r="AX275" s="10" t="s">
        <v>80</v>
      </c>
      <c r="AY275" s="219" t="s">
        <v>120</v>
      </c>
    </row>
    <row r="276" s="12" customFormat="1">
      <c r="B276" s="232"/>
      <c r="C276" s="233"/>
      <c r="D276" s="206" t="s">
        <v>140</v>
      </c>
      <c r="E276" s="234" t="s">
        <v>1</v>
      </c>
      <c r="F276" s="235" t="s">
        <v>174</v>
      </c>
      <c r="G276" s="233"/>
      <c r="H276" s="236">
        <v>183.00000000000003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AT276" s="242" t="s">
        <v>140</v>
      </c>
      <c r="AU276" s="242" t="s">
        <v>89</v>
      </c>
      <c r="AV276" s="12" t="s">
        <v>119</v>
      </c>
      <c r="AW276" s="12" t="s">
        <v>44</v>
      </c>
      <c r="AX276" s="12" t="s">
        <v>23</v>
      </c>
      <c r="AY276" s="242" t="s">
        <v>120</v>
      </c>
    </row>
    <row r="277" s="1" customFormat="1" ht="16.5" customHeight="1">
      <c r="B277" s="36"/>
      <c r="C277" s="253" t="s">
        <v>431</v>
      </c>
      <c r="D277" s="253" t="s">
        <v>217</v>
      </c>
      <c r="E277" s="254" t="s">
        <v>432</v>
      </c>
      <c r="F277" s="255" t="s">
        <v>433</v>
      </c>
      <c r="G277" s="256" t="s">
        <v>198</v>
      </c>
      <c r="H277" s="257">
        <v>5</v>
      </c>
      <c r="I277" s="258"/>
      <c r="J277" s="259">
        <f>ROUND(I277*H277,2)</f>
        <v>0</v>
      </c>
      <c r="K277" s="255" t="s">
        <v>177</v>
      </c>
      <c r="L277" s="260"/>
      <c r="M277" s="261" t="s">
        <v>1</v>
      </c>
      <c r="N277" s="262" t="s">
        <v>51</v>
      </c>
      <c r="O277" s="77"/>
      <c r="P277" s="203">
        <f>O277*H277</f>
        <v>0</v>
      </c>
      <c r="Q277" s="203">
        <v>0.080000000000000002</v>
      </c>
      <c r="R277" s="203">
        <f>Q277*H277</f>
        <v>0.40000000000000002</v>
      </c>
      <c r="S277" s="203">
        <v>0</v>
      </c>
      <c r="T277" s="204">
        <f>S277*H277</f>
        <v>0</v>
      </c>
      <c r="AR277" s="15" t="s">
        <v>209</v>
      </c>
      <c r="AT277" s="15" t="s">
        <v>217</v>
      </c>
      <c r="AU277" s="15" t="s">
        <v>89</v>
      </c>
      <c r="AY277" s="15" t="s">
        <v>120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5" t="s">
        <v>23</v>
      </c>
      <c r="BK277" s="205">
        <f>ROUND(I277*H277,2)</f>
        <v>0</v>
      </c>
      <c r="BL277" s="15" t="s">
        <v>119</v>
      </c>
      <c r="BM277" s="15" t="s">
        <v>434</v>
      </c>
    </row>
    <row r="278" s="1" customFormat="1">
      <c r="B278" s="36"/>
      <c r="C278" s="37"/>
      <c r="D278" s="206" t="s">
        <v>125</v>
      </c>
      <c r="E278" s="37"/>
      <c r="F278" s="207" t="s">
        <v>435</v>
      </c>
      <c r="G278" s="37"/>
      <c r="H278" s="37"/>
      <c r="I278" s="129"/>
      <c r="J278" s="37"/>
      <c r="K278" s="37"/>
      <c r="L278" s="41"/>
      <c r="M278" s="208"/>
      <c r="N278" s="77"/>
      <c r="O278" s="77"/>
      <c r="P278" s="77"/>
      <c r="Q278" s="77"/>
      <c r="R278" s="77"/>
      <c r="S278" s="77"/>
      <c r="T278" s="78"/>
      <c r="AT278" s="15" t="s">
        <v>125</v>
      </c>
      <c r="AU278" s="15" t="s">
        <v>89</v>
      </c>
    </row>
    <row r="279" s="10" customFormat="1">
      <c r="B279" s="209"/>
      <c r="C279" s="210"/>
      <c r="D279" s="206" t="s">
        <v>140</v>
      </c>
      <c r="E279" s="211" t="s">
        <v>1</v>
      </c>
      <c r="F279" s="212" t="s">
        <v>436</v>
      </c>
      <c r="G279" s="210"/>
      <c r="H279" s="213">
        <v>5</v>
      </c>
      <c r="I279" s="214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140</v>
      </c>
      <c r="AU279" s="219" t="s">
        <v>89</v>
      </c>
      <c r="AV279" s="10" t="s">
        <v>89</v>
      </c>
      <c r="AW279" s="10" t="s">
        <v>44</v>
      </c>
      <c r="AX279" s="10" t="s">
        <v>80</v>
      </c>
      <c r="AY279" s="219" t="s">
        <v>120</v>
      </c>
    </row>
    <row r="280" s="12" customFormat="1">
      <c r="B280" s="232"/>
      <c r="C280" s="233"/>
      <c r="D280" s="206" t="s">
        <v>140</v>
      </c>
      <c r="E280" s="234" t="s">
        <v>1</v>
      </c>
      <c r="F280" s="235" t="s">
        <v>174</v>
      </c>
      <c r="G280" s="233"/>
      <c r="H280" s="236">
        <v>5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AT280" s="242" t="s">
        <v>140</v>
      </c>
      <c r="AU280" s="242" t="s">
        <v>89</v>
      </c>
      <c r="AV280" s="12" t="s">
        <v>119</v>
      </c>
      <c r="AW280" s="12" t="s">
        <v>44</v>
      </c>
      <c r="AX280" s="12" t="s">
        <v>23</v>
      </c>
      <c r="AY280" s="242" t="s">
        <v>120</v>
      </c>
    </row>
    <row r="281" s="1" customFormat="1" ht="16.5" customHeight="1">
      <c r="B281" s="36"/>
      <c r="C281" s="194" t="s">
        <v>437</v>
      </c>
      <c r="D281" s="194" t="s">
        <v>121</v>
      </c>
      <c r="E281" s="195" t="s">
        <v>438</v>
      </c>
      <c r="F281" s="196" t="s">
        <v>439</v>
      </c>
      <c r="G281" s="197" t="s">
        <v>220</v>
      </c>
      <c r="H281" s="198">
        <v>2</v>
      </c>
      <c r="I281" s="199"/>
      <c r="J281" s="200">
        <f>ROUND(I281*H281,2)</f>
        <v>0</v>
      </c>
      <c r="K281" s="196" t="s">
        <v>440</v>
      </c>
      <c r="L281" s="41"/>
      <c r="M281" s="201" t="s">
        <v>1</v>
      </c>
      <c r="N281" s="202" t="s">
        <v>51</v>
      </c>
      <c r="O281" s="77"/>
      <c r="P281" s="203">
        <f>O281*H281</f>
        <v>0</v>
      </c>
      <c r="Q281" s="203">
        <v>0</v>
      </c>
      <c r="R281" s="203">
        <f>Q281*H281</f>
        <v>0</v>
      </c>
      <c r="S281" s="203">
        <v>0.082000000000000003</v>
      </c>
      <c r="T281" s="204">
        <f>S281*H281</f>
        <v>0.16400000000000001</v>
      </c>
      <c r="AR281" s="15" t="s">
        <v>119</v>
      </c>
      <c r="AT281" s="15" t="s">
        <v>121</v>
      </c>
      <c r="AU281" s="15" t="s">
        <v>89</v>
      </c>
      <c r="AY281" s="15" t="s">
        <v>120</v>
      </c>
      <c r="BE281" s="205">
        <f>IF(N281="základní",J281,0)</f>
        <v>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5" t="s">
        <v>23</v>
      </c>
      <c r="BK281" s="205">
        <f>ROUND(I281*H281,2)</f>
        <v>0</v>
      </c>
      <c r="BL281" s="15" t="s">
        <v>119</v>
      </c>
      <c r="BM281" s="15" t="s">
        <v>441</v>
      </c>
    </row>
    <row r="282" s="1" customFormat="1">
      <c r="B282" s="36"/>
      <c r="C282" s="37"/>
      <c r="D282" s="206" t="s">
        <v>125</v>
      </c>
      <c r="E282" s="37"/>
      <c r="F282" s="207" t="s">
        <v>442</v>
      </c>
      <c r="G282" s="37"/>
      <c r="H282" s="37"/>
      <c r="I282" s="129"/>
      <c r="J282" s="37"/>
      <c r="K282" s="37"/>
      <c r="L282" s="41"/>
      <c r="M282" s="208"/>
      <c r="N282" s="77"/>
      <c r="O282" s="77"/>
      <c r="P282" s="77"/>
      <c r="Q282" s="77"/>
      <c r="R282" s="77"/>
      <c r="S282" s="77"/>
      <c r="T282" s="78"/>
      <c r="AT282" s="15" t="s">
        <v>125</v>
      </c>
      <c r="AU282" s="15" t="s">
        <v>89</v>
      </c>
    </row>
    <row r="283" s="10" customFormat="1">
      <c r="B283" s="209"/>
      <c r="C283" s="210"/>
      <c r="D283" s="206" t="s">
        <v>140</v>
      </c>
      <c r="E283" s="211" t="s">
        <v>1</v>
      </c>
      <c r="F283" s="212" t="s">
        <v>443</v>
      </c>
      <c r="G283" s="210"/>
      <c r="H283" s="213">
        <v>2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140</v>
      </c>
      <c r="AU283" s="219" t="s">
        <v>89</v>
      </c>
      <c r="AV283" s="10" t="s">
        <v>89</v>
      </c>
      <c r="AW283" s="10" t="s">
        <v>44</v>
      </c>
      <c r="AX283" s="10" t="s">
        <v>80</v>
      </c>
      <c r="AY283" s="219" t="s">
        <v>120</v>
      </c>
    </row>
    <row r="284" s="12" customFormat="1">
      <c r="B284" s="232"/>
      <c r="C284" s="233"/>
      <c r="D284" s="206" t="s">
        <v>140</v>
      </c>
      <c r="E284" s="234" t="s">
        <v>1</v>
      </c>
      <c r="F284" s="235" t="s">
        <v>174</v>
      </c>
      <c r="G284" s="233"/>
      <c r="H284" s="236">
        <v>2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140</v>
      </c>
      <c r="AU284" s="242" t="s">
        <v>89</v>
      </c>
      <c r="AV284" s="12" t="s">
        <v>119</v>
      </c>
      <c r="AW284" s="12" t="s">
        <v>44</v>
      </c>
      <c r="AX284" s="12" t="s">
        <v>23</v>
      </c>
      <c r="AY284" s="242" t="s">
        <v>120</v>
      </c>
    </row>
    <row r="285" s="1" customFormat="1" ht="16.5" customHeight="1">
      <c r="B285" s="36"/>
      <c r="C285" s="194" t="s">
        <v>444</v>
      </c>
      <c r="D285" s="194" t="s">
        <v>121</v>
      </c>
      <c r="E285" s="195" t="s">
        <v>445</v>
      </c>
      <c r="F285" s="196" t="s">
        <v>446</v>
      </c>
      <c r="G285" s="197" t="s">
        <v>198</v>
      </c>
      <c r="H285" s="198">
        <v>183</v>
      </c>
      <c r="I285" s="199"/>
      <c r="J285" s="200">
        <f>ROUND(I285*H285,2)</f>
        <v>0</v>
      </c>
      <c r="K285" s="196" t="s">
        <v>177</v>
      </c>
      <c r="L285" s="41"/>
      <c r="M285" s="201" t="s">
        <v>1</v>
      </c>
      <c r="N285" s="202" t="s">
        <v>51</v>
      </c>
      <c r="O285" s="77"/>
      <c r="P285" s="203">
        <f>O285*H285</f>
        <v>0</v>
      </c>
      <c r="Q285" s="203">
        <v>0</v>
      </c>
      <c r="R285" s="203">
        <f>Q285*H285</f>
        <v>0</v>
      </c>
      <c r="S285" s="203">
        <v>0</v>
      </c>
      <c r="T285" s="204">
        <f>S285*H285</f>
        <v>0</v>
      </c>
      <c r="AR285" s="15" t="s">
        <v>119</v>
      </c>
      <c r="AT285" s="15" t="s">
        <v>121</v>
      </c>
      <c r="AU285" s="15" t="s">
        <v>89</v>
      </c>
      <c r="AY285" s="15" t="s">
        <v>120</v>
      </c>
      <c r="BE285" s="205">
        <f>IF(N285="základní",J285,0)</f>
        <v>0</v>
      </c>
      <c r="BF285" s="205">
        <f>IF(N285="snížená",J285,0)</f>
        <v>0</v>
      </c>
      <c r="BG285" s="205">
        <f>IF(N285="zákl. přenesená",J285,0)</f>
        <v>0</v>
      </c>
      <c r="BH285" s="205">
        <f>IF(N285="sníž. přenesená",J285,0)</f>
        <v>0</v>
      </c>
      <c r="BI285" s="205">
        <f>IF(N285="nulová",J285,0)</f>
        <v>0</v>
      </c>
      <c r="BJ285" s="15" t="s">
        <v>23</v>
      </c>
      <c r="BK285" s="205">
        <f>ROUND(I285*H285,2)</f>
        <v>0</v>
      </c>
      <c r="BL285" s="15" t="s">
        <v>119</v>
      </c>
      <c r="BM285" s="15" t="s">
        <v>447</v>
      </c>
    </row>
    <row r="286" s="1" customFormat="1">
      <c r="B286" s="36"/>
      <c r="C286" s="37"/>
      <c r="D286" s="206" t="s">
        <v>125</v>
      </c>
      <c r="E286" s="37"/>
      <c r="F286" s="207" t="s">
        <v>448</v>
      </c>
      <c r="G286" s="37"/>
      <c r="H286" s="37"/>
      <c r="I286" s="129"/>
      <c r="J286" s="37"/>
      <c r="K286" s="37"/>
      <c r="L286" s="41"/>
      <c r="M286" s="208"/>
      <c r="N286" s="77"/>
      <c r="O286" s="77"/>
      <c r="P286" s="77"/>
      <c r="Q286" s="77"/>
      <c r="R286" s="77"/>
      <c r="S286" s="77"/>
      <c r="T286" s="78"/>
      <c r="AT286" s="15" t="s">
        <v>125</v>
      </c>
      <c r="AU286" s="15" t="s">
        <v>89</v>
      </c>
    </row>
    <row r="287" s="13" customFormat="1">
      <c r="B287" s="243"/>
      <c r="C287" s="244"/>
      <c r="D287" s="206" t="s">
        <v>140</v>
      </c>
      <c r="E287" s="245" t="s">
        <v>1</v>
      </c>
      <c r="F287" s="246" t="s">
        <v>201</v>
      </c>
      <c r="G287" s="244"/>
      <c r="H287" s="245" t="s">
        <v>1</v>
      </c>
      <c r="I287" s="247"/>
      <c r="J287" s="244"/>
      <c r="K287" s="244"/>
      <c r="L287" s="248"/>
      <c r="M287" s="249"/>
      <c r="N287" s="250"/>
      <c r="O287" s="250"/>
      <c r="P287" s="250"/>
      <c r="Q287" s="250"/>
      <c r="R287" s="250"/>
      <c r="S287" s="250"/>
      <c r="T287" s="251"/>
      <c r="AT287" s="252" t="s">
        <v>140</v>
      </c>
      <c r="AU287" s="252" t="s">
        <v>89</v>
      </c>
      <c r="AV287" s="13" t="s">
        <v>23</v>
      </c>
      <c r="AW287" s="13" t="s">
        <v>44</v>
      </c>
      <c r="AX287" s="13" t="s">
        <v>80</v>
      </c>
      <c r="AY287" s="252" t="s">
        <v>120</v>
      </c>
    </row>
    <row r="288" s="10" customFormat="1">
      <c r="B288" s="209"/>
      <c r="C288" s="210"/>
      <c r="D288" s="206" t="s">
        <v>140</v>
      </c>
      <c r="E288" s="211" t="s">
        <v>1</v>
      </c>
      <c r="F288" s="212" t="s">
        <v>202</v>
      </c>
      <c r="G288" s="210"/>
      <c r="H288" s="213">
        <v>183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140</v>
      </c>
      <c r="AU288" s="219" t="s">
        <v>89</v>
      </c>
      <c r="AV288" s="10" t="s">
        <v>89</v>
      </c>
      <c r="AW288" s="10" t="s">
        <v>44</v>
      </c>
      <c r="AX288" s="10" t="s">
        <v>80</v>
      </c>
      <c r="AY288" s="219" t="s">
        <v>120</v>
      </c>
    </row>
    <row r="289" s="12" customFormat="1">
      <c r="B289" s="232"/>
      <c r="C289" s="233"/>
      <c r="D289" s="206" t="s">
        <v>140</v>
      </c>
      <c r="E289" s="234" t="s">
        <v>1</v>
      </c>
      <c r="F289" s="235" t="s">
        <v>174</v>
      </c>
      <c r="G289" s="233"/>
      <c r="H289" s="236">
        <v>183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140</v>
      </c>
      <c r="AU289" s="242" t="s">
        <v>89</v>
      </c>
      <c r="AV289" s="12" t="s">
        <v>119</v>
      </c>
      <c r="AW289" s="12" t="s">
        <v>44</v>
      </c>
      <c r="AX289" s="12" t="s">
        <v>23</v>
      </c>
      <c r="AY289" s="242" t="s">
        <v>120</v>
      </c>
    </row>
    <row r="290" s="1" customFormat="1" ht="16.5" customHeight="1">
      <c r="B290" s="36"/>
      <c r="C290" s="194" t="s">
        <v>449</v>
      </c>
      <c r="D290" s="194" t="s">
        <v>121</v>
      </c>
      <c r="E290" s="195" t="s">
        <v>450</v>
      </c>
      <c r="F290" s="196" t="s">
        <v>451</v>
      </c>
      <c r="G290" s="197" t="s">
        <v>169</v>
      </c>
      <c r="H290" s="198">
        <v>18</v>
      </c>
      <c r="I290" s="199"/>
      <c r="J290" s="200">
        <f>ROUND(I290*H290,2)</f>
        <v>0</v>
      </c>
      <c r="K290" s="196" t="s">
        <v>177</v>
      </c>
      <c r="L290" s="41"/>
      <c r="M290" s="201" t="s">
        <v>1</v>
      </c>
      <c r="N290" s="202" t="s">
        <v>51</v>
      </c>
      <c r="O290" s="77"/>
      <c r="P290" s="203">
        <f>O290*H290</f>
        <v>0</v>
      </c>
      <c r="Q290" s="203">
        <v>0</v>
      </c>
      <c r="R290" s="203">
        <f>Q290*H290</f>
        <v>0</v>
      </c>
      <c r="S290" s="203">
        <v>0</v>
      </c>
      <c r="T290" s="204">
        <f>S290*H290</f>
        <v>0</v>
      </c>
      <c r="AR290" s="15" t="s">
        <v>119</v>
      </c>
      <c r="AT290" s="15" t="s">
        <v>121</v>
      </c>
      <c r="AU290" s="15" t="s">
        <v>89</v>
      </c>
      <c r="AY290" s="15" t="s">
        <v>120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5" t="s">
        <v>23</v>
      </c>
      <c r="BK290" s="205">
        <f>ROUND(I290*H290,2)</f>
        <v>0</v>
      </c>
      <c r="BL290" s="15" t="s">
        <v>119</v>
      </c>
      <c r="BM290" s="15" t="s">
        <v>452</v>
      </c>
    </row>
    <row r="291" s="1" customFormat="1">
      <c r="B291" s="36"/>
      <c r="C291" s="37"/>
      <c r="D291" s="206" t="s">
        <v>125</v>
      </c>
      <c r="E291" s="37"/>
      <c r="F291" s="207" t="s">
        <v>453</v>
      </c>
      <c r="G291" s="37"/>
      <c r="H291" s="37"/>
      <c r="I291" s="129"/>
      <c r="J291" s="37"/>
      <c r="K291" s="37"/>
      <c r="L291" s="41"/>
      <c r="M291" s="208"/>
      <c r="N291" s="77"/>
      <c r="O291" s="77"/>
      <c r="P291" s="77"/>
      <c r="Q291" s="77"/>
      <c r="R291" s="77"/>
      <c r="S291" s="77"/>
      <c r="T291" s="78"/>
      <c r="AT291" s="15" t="s">
        <v>125</v>
      </c>
      <c r="AU291" s="15" t="s">
        <v>89</v>
      </c>
    </row>
    <row r="292" s="13" customFormat="1">
      <c r="B292" s="243"/>
      <c r="C292" s="244"/>
      <c r="D292" s="206" t="s">
        <v>140</v>
      </c>
      <c r="E292" s="245" t="s">
        <v>1</v>
      </c>
      <c r="F292" s="246" t="s">
        <v>454</v>
      </c>
      <c r="G292" s="244"/>
      <c r="H292" s="245" t="s">
        <v>1</v>
      </c>
      <c r="I292" s="247"/>
      <c r="J292" s="244"/>
      <c r="K292" s="244"/>
      <c r="L292" s="248"/>
      <c r="M292" s="249"/>
      <c r="N292" s="250"/>
      <c r="O292" s="250"/>
      <c r="P292" s="250"/>
      <c r="Q292" s="250"/>
      <c r="R292" s="250"/>
      <c r="S292" s="250"/>
      <c r="T292" s="251"/>
      <c r="AT292" s="252" t="s">
        <v>140</v>
      </c>
      <c r="AU292" s="252" t="s">
        <v>89</v>
      </c>
      <c r="AV292" s="13" t="s">
        <v>23</v>
      </c>
      <c r="AW292" s="13" t="s">
        <v>44</v>
      </c>
      <c r="AX292" s="13" t="s">
        <v>80</v>
      </c>
      <c r="AY292" s="252" t="s">
        <v>120</v>
      </c>
    </row>
    <row r="293" s="10" customFormat="1">
      <c r="B293" s="209"/>
      <c r="C293" s="210"/>
      <c r="D293" s="206" t="s">
        <v>140</v>
      </c>
      <c r="E293" s="211" t="s">
        <v>1</v>
      </c>
      <c r="F293" s="212" t="s">
        <v>455</v>
      </c>
      <c r="G293" s="210"/>
      <c r="H293" s="213">
        <v>18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140</v>
      </c>
      <c r="AU293" s="219" t="s">
        <v>89</v>
      </c>
      <c r="AV293" s="10" t="s">
        <v>89</v>
      </c>
      <c r="AW293" s="10" t="s">
        <v>44</v>
      </c>
      <c r="AX293" s="10" t="s">
        <v>80</v>
      </c>
      <c r="AY293" s="219" t="s">
        <v>120</v>
      </c>
    </row>
    <row r="294" s="12" customFormat="1">
      <c r="B294" s="232"/>
      <c r="C294" s="233"/>
      <c r="D294" s="206" t="s">
        <v>140</v>
      </c>
      <c r="E294" s="234" t="s">
        <v>1</v>
      </c>
      <c r="F294" s="235" t="s">
        <v>174</v>
      </c>
      <c r="G294" s="233"/>
      <c r="H294" s="236">
        <v>18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AT294" s="242" t="s">
        <v>140</v>
      </c>
      <c r="AU294" s="242" t="s">
        <v>89</v>
      </c>
      <c r="AV294" s="12" t="s">
        <v>119</v>
      </c>
      <c r="AW294" s="12" t="s">
        <v>44</v>
      </c>
      <c r="AX294" s="12" t="s">
        <v>23</v>
      </c>
      <c r="AY294" s="242" t="s">
        <v>120</v>
      </c>
    </row>
    <row r="295" s="9" customFormat="1" ht="22.8" customHeight="1">
      <c r="B295" s="180"/>
      <c r="C295" s="181"/>
      <c r="D295" s="182" t="s">
        <v>79</v>
      </c>
      <c r="E295" s="230" t="s">
        <v>456</v>
      </c>
      <c r="F295" s="230" t="s">
        <v>457</v>
      </c>
      <c r="G295" s="181"/>
      <c r="H295" s="181"/>
      <c r="I295" s="184"/>
      <c r="J295" s="231">
        <f>BK295</f>
        <v>0</v>
      </c>
      <c r="K295" s="181"/>
      <c r="L295" s="186"/>
      <c r="M295" s="187"/>
      <c r="N295" s="188"/>
      <c r="O295" s="188"/>
      <c r="P295" s="189">
        <f>SUM(P296:P324)</f>
        <v>0</v>
      </c>
      <c r="Q295" s="188"/>
      <c r="R295" s="189">
        <f>SUM(R296:R324)</f>
        <v>0</v>
      </c>
      <c r="S295" s="188"/>
      <c r="T295" s="190">
        <f>SUM(T296:T324)</f>
        <v>0</v>
      </c>
      <c r="AR295" s="191" t="s">
        <v>23</v>
      </c>
      <c r="AT295" s="192" t="s">
        <v>79</v>
      </c>
      <c r="AU295" s="192" t="s">
        <v>23</v>
      </c>
      <c r="AY295" s="191" t="s">
        <v>120</v>
      </c>
      <c r="BK295" s="193">
        <f>SUM(BK296:BK324)</f>
        <v>0</v>
      </c>
    </row>
    <row r="296" s="1" customFormat="1" ht="16.5" customHeight="1">
      <c r="B296" s="36"/>
      <c r="C296" s="194" t="s">
        <v>458</v>
      </c>
      <c r="D296" s="194" t="s">
        <v>121</v>
      </c>
      <c r="E296" s="195" t="s">
        <v>459</v>
      </c>
      <c r="F296" s="196" t="s">
        <v>460</v>
      </c>
      <c r="G296" s="197" t="s">
        <v>258</v>
      </c>
      <c r="H296" s="198">
        <v>50.170000000000002</v>
      </c>
      <c r="I296" s="199"/>
      <c r="J296" s="200">
        <f>ROUND(I296*H296,2)</f>
        <v>0</v>
      </c>
      <c r="K296" s="196" t="s">
        <v>240</v>
      </c>
      <c r="L296" s="41"/>
      <c r="M296" s="201" t="s">
        <v>1</v>
      </c>
      <c r="N296" s="202" t="s">
        <v>51</v>
      </c>
      <c r="O296" s="77"/>
      <c r="P296" s="203">
        <f>O296*H296</f>
        <v>0</v>
      </c>
      <c r="Q296" s="203">
        <v>0</v>
      </c>
      <c r="R296" s="203">
        <f>Q296*H296</f>
        <v>0</v>
      </c>
      <c r="S296" s="203">
        <v>0</v>
      </c>
      <c r="T296" s="204">
        <f>S296*H296</f>
        <v>0</v>
      </c>
      <c r="AR296" s="15" t="s">
        <v>119</v>
      </c>
      <c r="AT296" s="15" t="s">
        <v>121</v>
      </c>
      <c r="AU296" s="15" t="s">
        <v>89</v>
      </c>
      <c r="AY296" s="15" t="s">
        <v>120</v>
      </c>
      <c r="BE296" s="205">
        <f>IF(N296="základní",J296,0)</f>
        <v>0</v>
      </c>
      <c r="BF296" s="205">
        <f>IF(N296="snížená",J296,0)</f>
        <v>0</v>
      </c>
      <c r="BG296" s="205">
        <f>IF(N296="zákl. přenesená",J296,0)</f>
        <v>0</v>
      </c>
      <c r="BH296" s="205">
        <f>IF(N296="sníž. přenesená",J296,0)</f>
        <v>0</v>
      </c>
      <c r="BI296" s="205">
        <f>IF(N296="nulová",J296,0)</f>
        <v>0</v>
      </c>
      <c r="BJ296" s="15" t="s">
        <v>23</v>
      </c>
      <c r="BK296" s="205">
        <f>ROUND(I296*H296,2)</f>
        <v>0</v>
      </c>
      <c r="BL296" s="15" t="s">
        <v>119</v>
      </c>
      <c r="BM296" s="15" t="s">
        <v>461</v>
      </c>
    </row>
    <row r="297" s="1" customFormat="1">
      <c r="B297" s="36"/>
      <c r="C297" s="37"/>
      <c r="D297" s="206" t="s">
        <v>125</v>
      </c>
      <c r="E297" s="37"/>
      <c r="F297" s="207" t="s">
        <v>462</v>
      </c>
      <c r="G297" s="37"/>
      <c r="H297" s="37"/>
      <c r="I297" s="129"/>
      <c r="J297" s="37"/>
      <c r="K297" s="37"/>
      <c r="L297" s="41"/>
      <c r="M297" s="208"/>
      <c r="N297" s="77"/>
      <c r="O297" s="77"/>
      <c r="P297" s="77"/>
      <c r="Q297" s="77"/>
      <c r="R297" s="77"/>
      <c r="S297" s="77"/>
      <c r="T297" s="78"/>
      <c r="AT297" s="15" t="s">
        <v>125</v>
      </c>
      <c r="AU297" s="15" t="s">
        <v>89</v>
      </c>
    </row>
    <row r="298" s="10" customFormat="1">
      <c r="B298" s="209"/>
      <c r="C298" s="210"/>
      <c r="D298" s="206" t="s">
        <v>140</v>
      </c>
      <c r="E298" s="211" t="s">
        <v>1</v>
      </c>
      <c r="F298" s="212" t="s">
        <v>463</v>
      </c>
      <c r="G298" s="210"/>
      <c r="H298" s="213">
        <v>50.170000000000002</v>
      </c>
      <c r="I298" s="214"/>
      <c r="J298" s="210"/>
      <c r="K298" s="210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140</v>
      </c>
      <c r="AU298" s="219" t="s">
        <v>89</v>
      </c>
      <c r="AV298" s="10" t="s">
        <v>89</v>
      </c>
      <c r="AW298" s="10" t="s">
        <v>44</v>
      </c>
      <c r="AX298" s="10" t="s">
        <v>80</v>
      </c>
      <c r="AY298" s="219" t="s">
        <v>120</v>
      </c>
    </row>
    <row r="299" s="12" customFormat="1">
      <c r="B299" s="232"/>
      <c r="C299" s="233"/>
      <c r="D299" s="206" t="s">
        <v>140</v>
      </c>
      <c r="E299" s="234" t="s">
        <v>1</v>
      </c>
      <c r="F299" s="235" t="s">
        <v>174</v>
      </c>
      <c r="G299" s="233"/>
      <c r="H299" s="236">
        <v>50.170000000000002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AT299" s="242" t="s">
        <v>140</v>
      </c>
      <c r="AU299" s="242" t="s">
        <v>89</v>
      </c>
      <c r="AV299" s="12" t="s">
        <v>119</v>
      </c>
      <c r="AW299" s="12" t="s">
        <v>44</v>
      </c>
      <c r="AX299" s="12" t="s">
        <v>23</v>
      </c>
      <c r="AY299" s="242" t="s">
        <v>120</v>
      </c>
    </row>
    <row r="300" s="1" customFormat="1" ht="16.5" customHeight="1">
      <c r="B300" s="36"/>
      <c r="C300" s="194" t="s">
        <v>464</v>
      </c>
      <c r="D300" s="194" t="s">
        <v>121</v>
      </c>
      <c r="E300" s="195" t="s">
        <v>465</v>
      </c>
      <c r="F300" s="196" t="s">
        <v>466</v>
      </c>
      <c r="G300" s="197" t="s">
        <v>258</v>
      </c>
      <c r="H300" s="198">
        <v>702.38</v>
      </c>
      <c r="I300" s="199"/>
      <c r="J300" s="200">
        <f>ROUND(I300*H300,2)</f>
        <v>0</v>
      </c>
      <c r="K300" s="196" t="s">
        <v>240</v>
      </c>
      <c r="L300" s="41"/>
      <c r="M300" s="201" t="s">
        <v>1</v>
      </c>
      <c r="N300" s="202" t="s">
        <v>51</v>
      </c>
      <c r="O300" s="77"/>
      <c r="P300" s="203">
        <f>O300*H300</f>
        <v>0</v>
      </c>
      <c r="Q300" s="203">
        <v>0</v>
      </c>
      <c r="R300" s="203">
        <f>Q300*H300</f>
        <v>0</v>
      </c>
      <c r="S300" s="203">
        <v>0</v>
      </c>
      <c r="T300" s="204">
        <f>S300*H300</f>
        <v>0</v>
      </c>
      <c r="AR300" s="15" t="s">
        <v>119</v>
      </c>
      <c r="AT300" s="15" t="s">
        <v>121</v>
      </c>
      <c r="AU300" s="15" t="s">
        <v>89</v>
      </c>
      <c r="AY300" s="15" t="s">
        <v>120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5" t="s">
        <v>23</v>
      </c>
      <c r="BK300" s="205">
        <f>ROUND(I300*H300,2)</f>
        <v>0</v>
      </c>
      <c r="BL300" s="15" t="s">
        <v>119</v>
      </c>
      <c r="BM300" s="15" t="s">
        <v>467</v>
      </c>
    </row>
    <row r="301" s="1" customFormat="1">
      <c r="B301" s="36"/>
      <c r="C301" s="37"/>
      <c r="D301" s="206" t="s">
        <v>125</v>
      </c>
      <c r="E301" s="37"/>
      <c r="F301" s="207" t="s">
        <v>468</v>
      </c>
      <c r="G301" s="37"/>
      <c r="H301" s="37"/>
      <c r="I301" s="129"/>
      <c r="J301" s="37"/>
      <c r="K301" s="37"/>
      <c r="L301" s="41"/>
      <c r="M301" s="208"/>
      <c r="N301" s="77"/>
      <c r="O301" s="77"/>
      <c r="P301" s="77"/>
      <c r="Q301" s="77"/>
      <c r="R301" s="77"/>
      <c r="S301" s="77"/>
      <c r="T301" s="78"/>
      <c r="AT301" s="15" t="s">
        <v>125</v>
      </c>
      <c r="AU301" s="15" t="s">
        <v>89</v>
      </c>
    </row>
    <row r="302" s="13" customFormat="1">
      <c r="B302" s="243"/>
      <c r="C302" s="244"/>
      <c r="D302" s="206" t="s">
        <v>140</v>
      </c>
      <c r="E302" s="245" t="s">
        <v>1</v>
      </c>
      <c r="F302" s="246" t="s">
        <v>469</v>
      </c>
      <c r="G302" s="244"/>
      <c r="H302" s="245" t="s">
        <v>1</v>
      </c>
      <c r="I302" s="247"/>
      <c r="J302" s="244"/>
      <c r="K302" s="244"/>
      <c r="L302" s="248"/>
      <c r="M302" s="249"/>
      <c r="N302" s="250"/>
      <c r="O302" s="250"/>
      <c r="P302" s="250"/>
      <c r="Q302" s="250"/>
      <c r="R302" s="250"/>
      <c r="S302" s="250"/>
      <c r="T302" s="251"/>
      <c r="AT302" s="252" t="s">
        <v>140</v>
      </c>
      <c r="AU302" s="252" t="s">
        <v>89</v>
      </c>
      <c r="AV302" s="13" t="s">
        <v>23</v>
      </c>
      <c r="AW302" s="13" t="s">
        <v>44</v>
      </c>
      <c r="AX302" s="13" t="s">
        <v>80</v>
      </c>
      <c r="AY302" s="252" t="s">
        <v>120</v>
      </c>
    </row>
    <row r="303" s="10" customFormat="1">
      <c r="B303" s="209"/>
      <c r="C303" s="210"/>
      <c r="D303" s="206" t="s">
        <v>140</v>
      </c>
      <c r="E303" s="211" t="s">
        <v>1</v>
      </c>
      <c r="F303" s="212" t="s">
        <v>470</v>
      </c>
      <c r="G303" s="210"/>
      <c r="H303" s="213">
        <v>702.38</v>
      </c>
      <c r="I303" s="214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140</v>
      </c>
      <c r="AU303" s="219" t="s">
        <v>89</v>
      </c>
      <c r="AV303" s="10" t="s">
        <v>89</v>
      </c>
      <c r="AW303" s="10" t="s">
        <v>44</v>
      </c>
      <c r="AX303" s="10" t="s">
        <v>80</v>
      </c>
      <c r="AY303" s="219" t="s">
        <v>120</v>
      </c>
    </row>
    <row r="304" s="12" customFormat="1">
      <c r="B304" s="232"/>
      <c r="C304" s="233"/>
      <c r="D304" s="206" t="s">
        <v>140</v>
      </c>
      <c r="E304" s="234" t="s">
        <v>1</v>
      </c>
      <c r="F304" s="235" t="s">
        <v>174</v>
      </c>
      <c r="G304" s="233"/>
      <c r="H304" s="236">
        <v>702.38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AT304" s="242" t="s">
        <v>140</v>
      </c>
      <c r="AU304" s="242" t="s">
        <v>89</v>
      </c>
      <c r="AV304" s="12" t="s">
        <v>119</v>
      </c>
      <c r="AW304" s="12" t="s">
        <v>44</v>
      </c>
      <c r="AX304" s="12" t="s">
        <v>23</v>
      </c>
      <c r="AY304" s="242" t="s">
        <v>120</v>
      </c>
    </row>
    <row r="305" s="1" customFormat="1" ht="16.5" customHeight="1">
      <c r="B305" s="36"/>
      <c r="C305" s="194" t="s">
        <v>471</v>
      </c>
      <c r="D305" s="194" t="s">
        <v>121</v>
      </c>
      <c r="E305" s="195" t="s">
        <v>472</v>
      </c>
      <c r="F305" s="196" t="s">
        <v>473</v>
      </c>
      <c r="G305" s="197" t="s">
        <v>258</v>
      </c>
      <c r="H305" s="198">
        <v>84.424000000000007</v>
      </c>
      <c r="I305" s="199"/>
      <c r="J305" s="200">
        <f>ROUND(I305*H305,2)</f>
        <v>0</v>
      </c>
      <c r="K305" s="196" t="s">
        <v>240</v>
      </c>
      <c r="L305" s="41"/>
      <c r="M305" s="201" t="s">
        <v>1</v>
      </c>
      <c r="N305" s="202" t="s">
        <v>51</v>
      </c>
      <c r="O305" s="77"/>
      <c r="P305" s="203">
        <f>O305*H305</f>
        <v>0</v>
      </c>
      <c r="Q305" s="203">
        <v>0</v>
      </c>
      <c r="R305" s="203">
        <f>Q305*H305</f>
        <v>0</v>
      </c>
      <c r="S305" s="203">
        <v>0</v>
      </c>
      <c r="T305" s="204">
        <f>S305*H305</f>
        <v>0</v>
      </c>
      <c r="AR305" s="15" t="s">
        <v>119</v>
      </c>
      <c r="AT305" s="15" t="s">
        <v>121</v>
      </c>
      <c r="AU305" s="15" t="s">
        <v>89</v>
      </c>
      <c r="AY305" s="15" t="s">
        <v>120</v>
      </c>
      <c r="BE305" s="205">
        <f>IF(N305="základní",J305,0)</f>
        <v>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5" t="s">
        <v>23</v>
      </c>
      <c r="BK305" s="205">
        <f>ROUND(I305*H305,2)</f>
        <v>0</v>
      </c>
      <c r="BL305" s="15" t="s">
        <v>119</v>
      </c>
      <c r="BM305" s="15" t="s">
        <v>474</v>
      </c>
    </row>
    <row r="306" s="1" customFormat="1">
      <c r="B306" s="36"/>
      <c r="C306" s="37"/>
      <c r="D306" s="206" t="s">
        <v>125</v>
      </c>
      <c r="E306" s="37"/>
      <c r="F306" s="207" t="s">
        <v>475</v>
      </c>
      <c r="G306" s="37"/>
      <c r="H306" s="37"/>
      <c r="I306" s="129"/>
      <c r="J306" s="37"/>
      <c r="K306" s="37"/>
      <c r="L306" s="41"/>
      <c r="M306" s="208"/>
      <c r="N306" s="77"/>
      <c r="O306" s="77"/>
      <c r="P306" s="77"/>
      <c r="Q306" s="77"/>
      <c r="R306" s="77"/>
      <c r="S306" s="77"/>
      <c r="T306" s="78"/>
      <c r="AT306" s="15" t="s">
        <v>125</v>
      </c>
      <c r="AU306" s="15" t="s">
        <v>89</v>
      </c>
    </row>
    <row r="307" s="10" customFormat="1">
      <c r="B307" s="209"/>
      <c r="C307" s="210"/>
      <c r="D307" s="206" t="s">
        <v>140</v>
      </c>
      <c r="E307" s="211" t="s">
        <v>1</v>
      </c>
      <c r="F307" s="212" t="s">
        <v>476</v>
      </c>
      <c r="G307" s="210"/>
      <c r="H307" s="213">
        <v>41.520000000000003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140</v>
      </c>
      <c r="AU307" s="219" t="s">
        <v>89</v>
      </c>
      <c r="AV307" s="10" t="s">
        <v>89</v>
      </c>
      <c r="AW307" s="10" t="s">
        <v>44</v>
      </c>
      <c r="AX307" s="10" t="s">
        <v>80</v>
      </c>
      <c r="AY307" s="219" t="s">
        <v>120</v>
      </c>
    </row>
    <row r="308" s="10" customFormat="1">
      <c r="B308" s="209"/>
      <c r="C308" s="210"/>
      <c r="D308" s="206" t="s">
        <v>140</v>
      </c>
      <c r="E308" s="211" t="s">
        <v>1</v>
      </c>
      <c r="F308" s="212" t="s">
        <v>477</v>
      </c>
      <c r="G308" s="210"/>
      <c r="H308" s="213">
        <v>0.16400000000000001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140</v>
      </c>
      <c r="AU308" s="219" t="s">
        <v>89</v>
      </c>
      <c r="AV308" s="10" t="s">
        <v>89</v>
      </c>
      <c r="AW308" s="10" t="s">
        <v>44</v>
      </c>
      <c r="AX308" s="10" t="s">
        <v>80</v>
      </c>
      <c r="AY308" s="219" t="s">
        <v>120</v>
      </c>
    </row>
    <row r="309" s="10" customFormat="1">
      <c r="B309" s="209"/>
      <c r="C309" s="210"/>
      <c r="D309" s="206" t="s">
        <v>140</v>
      </c>
      <c r="E309" s="211" t="s">
        <v>1</v>
      </c>
      <c r="F309" s="212" t="s">
        <v>478</v>
      </c>
      <c r="G309" s="210"/>
      <c r="H309" s="213">
        <v>38.060000000000002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140</v>
      </c>
      <c r="AU309" s="219" t="s">
        <v>89</v>
      </c>
      <c r="AV309" s="10" t="s">
        <v>89</v>
      </c>
      <c r="AW309" s="10" t="s">
        <v>44</v>
      </c>
      <c r="AX309" s="10" t="s">
        <v>80</v>
      </c>
      <c r="AY309" s="219" t="s">
        <v>120</v>
      </c>
    </row>
    <row r="310" s="10" customFormat="1">
      <c r="B310" s="209"/>
      <c r="C310" s="210"/>
      <c r="D310" s="206" t="s">
        <v>140</v>
      </c>
      <c r="E310" s="211" t="s">
        <v>1</v>
      </c>
      <c r="F310" s="212" t="s">
        <v>479</v>
      </c>
      <c r="G310" s="210"/>
      <c r="H310" s="213">
        <v>4.6799999999999997</v>
      </c>
      <c r="I310" s="214"/>
      <c r="J310" s="210"/>
      <c r="K310" s="210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140</v>
      </c>
      <c r="AU310" s="219" t="s">
        <v>89</v>
      </c>
      <c r="AV310" s="10" t="s">
        <v>89</v>
      </c>
      <c r="AW310" s="10" t="s">
        <v>44</v>
      </c>
      <c r="AX310" s="10" t="s">
        <v>80</v>
      </c>
      <c r="AY310" s="219" t="s">
        <v>120</v>
      </c>
    </row>
    <row r="311" s="12" customFormat="1">
      <c r="B311" s="232"/>
      <c r="C311" s="233"/>
      <c r="D311" s="206" t="s">
        <v>140</v>
      </c>
      <c r="E311" s="234" t="s">
        <v>1</v>
      </c>
      <c r="F311" s="235" t="s">
        <v>174</v>
      </c>
      <c r="G311" s="233"/>
      <c r="H311" s="236">
        <v>84.424000000000007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AT311" s="242" t="s">
        <v>140</v>
      </c>
      <c r="AU311" s="242" t="s">
        <v>89</v>
      </c>
      <c r="AV311" s="12" t="s">
        <v>119</v>
      </c>
      <c r="AW311" s="12" t="s">
        <v>44</v>
      </c>
      <c r="AX311" s="12" t="s">
        <v>23</v>
      </c>
      <c r="AY311" s="242" t="s">
        <v>120</v>
      </c>
    </row>
    <row r="312" s="1" customFormat="1" ht="16.5" customHeight="1">
      <c r="B312" s="36"/>
      <c r="C312" s="194" t="s">
        <v>480</v>
      </c>
      <c r="D312" s="194" t="s">
        <v>121</v>
      </c>
      <c r="E312" s="195" t="s">
        <v>481</v>
      </c>
      <c r="F312" s="196" t="s">
        <v>482</v>
      </c>
      <c r="G312" s="197" t="s">
        <v>258</v>
      </c>
      <c r="H312" s="198">
        <v>1181.9359999999999</v>
      </c>
      <c r="I312" s="199"/>
      <c r="J312" s="200">
        <f>ROUND(I312*H312,2)</f>
        <v>0</v>
      </c>
      <c r="K312" s="196" t="s">
        <v>240</v>
      </c>
      <c r="L312" s="41"/>
      <c r="M312" s="201" t="s">
        <v>1</v>
      </c>
      <c r="N312" s="202" t="s">
        <v>51</v>
      </c>
      <c r="O312" s="77"/>
      <c r="P312" s="203">
        <f>O312*H312</f>
        <v>0</v>
      </c>
      <c r="Q312" s="203">
        <v>0</v>
      </c>
      <c r="R312" s="203">
        <f>Q312*H312</f>
        <v>0</v>
      </c>
      <c r="S312" s="203">
        <v>0</v>
      </c>
      <c r="T312" s="204">
        <f>S312*H312</f>
        <v>0</v>
      </c>
      <c r="AR312" s="15" t="s">
        <v>119</v>
      </c>
      <c r="AT312" s="15" t="s">
        <v>121</v>
      </c>
      <c r="AU312" s="15" t="s">
        <v>89</v>
      </c>
      <c r="AY312" s="15" t="s">
        <v>120</v>
      </c>
      <c r="BE312" s="205">
        <f>IF(N312="základní",J312,0)</f>
        <v>0</v>
      </c>
      <c r="BF312" s="205">
        <f>IF(N312="snížená",J312,0)</f>
        <v>0</v>
      </c>
      <c r="BG312" s="205">
        <f>IF(N312="zákl. přenesená",J312,0)</f>
        <v>0</v>
      </c>
      <c r="BH312" s="205">
        <f>IF(N312="sníž. přenesená",J312,0)</f>
        <v>0</v>
      </c>
      <c r="BI312" s="205">
        <f>IF(N312="nulová",J312,0)</f>
        <v>0</v>
      </c>
      <c r="BJ312" s="15" t="s">
        <v>23</v>
      </c>
      <c r="BK312" s="205">
        <f>ROUND(I312*H312,2)</f>
        <v>0</v>
      </c>
      <c r="BL312" s="15" t="s">
        <v>119</v>
      </c>
      <c r="BM312" s="15" t="s">
        <v>483</v>
      </c>
    </row>
    <row r="313" s="1" customFormat="1">
      <c r="B313" s="36"/>
      <c r="C313" s="37"/>
      <c r="D313" s="206" t="s">
        <v>125</v>
      </c>
      <c r="E313" s="37"/>
      <c r="F313" s="207" t="s">
        <v>484</v>
      </c>
      <c r="G313" s="37"/>
      <c r="H313" s="37"/>
      <c r="I313" s="129"/>
      <c r="J313" s="37"/>
      <c r="K313" s="37"/>
      <c r="L313" s="41"/>
      <c r="M313" s="208"/>
      <c r="N313" s="77"/>
      <c r="O313" s="77"/>
      <c r="P313" s="77"/>
      <c r="Q313" s="77"/>
      <c r="R313" s="77"/>
      <c r="S313" s="77"/>
      <c r="T313" s="78"/>
      <c r="AT313" s="15" t="s">
        <v>125</v>
      </c>
      <c r="AU313" s="15" t="s">
        <v>89</v>
      </c>
    </row>
    <row r="314" s="13" customFormat="1">
      <c r="B314" s="243"/>
      <c r="C314" s="244"/>
      <c r="D314" s="206" t="s">
        <v>140</v>
      </c>
      <c r="E314" s="245" t="s">
        <v>1</v>
      </c>
      <c r="F314" s="246" t="s">
        <v>485</v>
      </c>
      <c r="G314" s="244"/>
      <c r="H314" s="245" t="s">
        <v>1</v>
      </c>
      <c r="I314" s="247"/>
      <c r="J314" s="244"/>
      <c r="K314" s="244"/>
      <c r="L314" s="248"/>
      <c r="M314" s="249"/>
      <c r="N314" s="250"/>
      <c r="O314" s="250"/>
      <c r="P314" s="250"/>
      <c r="Q314" s="250"/>
      <c r="R314" s="250"/>
      <c r="S314" s="250"/>
      <c r="T314" s="251"/>
      <c r="AT314" s="252" t="s">
        <v>140</v>
      </c>
      <c r="AU314" s="252" t="s">
        <v>89</v>
      </c>
      <c r="AV314" s="13" t="s">
        <v>23</v>
      </c>
      <c r="AW314" s="13" t="s">
        <v>44</v>
      </c>
      <c r="AX314" s="13" t="s">
        <v>80</v>
      </c>
      <c r="AY314" s="252" t="s">
        <v>120</v>
      </c>
    </row>
    <row r="315" s="10" customFormat="1">
      <c r="B315" s="209"/>
      <c r="C315" s="210"/>
      <c r="D315" s="206" t="s">
        <v>140</v>
      </c>
      <c r="E315" s="211" t="s">
        <v>1</v>
      </c>
      <c r="F315" s="212" t="s">
        <v>486</v>
      </c>
      <c r="G315" s="210"/>
      <c r="H315" s="213">
        <v>1181.9360000000002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140</v>
      </c>
      <c r="AU315" s="219" t="s">
        <v>89</v>
      </c>
      <c r="AV315" s="10" t="s">
        <v>89</v>
      </c>
      <c r="AW315" s="10" t="s">
        <v>44</v>
      </c>
      <c r="AX315" s="10" t="s">
        <v>80</v>
      </c>
      <c r="AY315" s="219" t="s">
        <v>120</v>
      </c>
    </row>
    <row r="316" s="12" customFormat="1">
      <c r="B316" s="232"/>
      <c r="C316" s="233"/>
      <c r="D316" s="206" t="s">
        <v>140</v>
      </c>
      <c r="E316" s="234" t="s">
        <v>1</v>
      </c>
      <c r="F316" s="235" t="s">
        <v>174</v>
      </c>
      <c r="G316" s="233"/>
      <c r="H316" s="236">
        <v>1181.9360000000002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AT316" s="242" t="s">
        <v>140</v>
      </c>
      <c r="AU316" s="242" t="s">
        <v>89</v>
      </c>
      <c r="AV316" s="12" t="s">
        <v>119</v>
      </c>
      <c r="AW316" s="12" t="s">
        <v>44</v>
      </c>
      <c r="AX316" s="12" t="s">
        <v>23</v>
      </c>
      <c r="AY316" s="242" t="s">
        <v>120</v>
      </c>
    </row>
    <row r="317" s="1" customFormat="1" ht="16.5" customHeight="1">
      <c r="B317" s="36"/>
      <c r="C317" s="194" t="s">
        <v>487</v>
      </c>
      <c r="D317" s="194" t="s">
        <v>121</v>
      </c>
      <c r="E317" s="195" t="s">
        <v>488</v>
      </c>
      <c r="F317" s="196" t="s">
        <v>489</v>
      </c>
      <c r="G317" s="197" t="s">
        <v>258</v>
      </c>
      <c r="H317" s="198">
        <v>3.73</v>
      </c>
      <c r="I317" s="199"/>
      <c r="J317" s="200">
        <f>ROUND(I317*H317,2)</f>
        <v>0</v>
      </c>
      <c r="K317" s="196" t="s">
        <v>282</v>
      </c>
      <c r="L317" s="41"/>
      <c r="M317" s="201" t="s">
        <v>1</v>
      </c>
      <c r="N317" s="202" t="s">
        <v>51</v>
      </c>
      <c r="O317" s="77"/>
      <c r="P317" s="203">
        <f>O317*H317</f>
        <v>0</v>
      </c>
      <c r="Q317" s="203">
        <v>0</v>
      </c>
      <c r="R317" s="203">
        <f>Q317*H317</f>
        <v>0</v>
      </c>
      <c r="S317" s="203">
        <v>0</v>
      </c>
      <c r="T317" s="204">
        <f>S317*H317</f>
        <v>0</v>
      </c>
      <c r="AR317" s="15" t="s">
        <v>119</v>
      </c>
      <c r="AT317" s="15" t="s">
        <v>121</v>
      </c>
      <c r="AU317" s="15" t="s">
        <v>89</v>
      </c>
      <c r="AY317" s="15" t="s">
        <v>120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5" t="s">
        <v>23</v>
      </c>
      <c r="BK317" s="205">
        <f>ROUND(I317*H317,2)</f>
        <v>0</v>
      </c>
      <c r="BL317" s="15" t="s">
        <v>119</v>
      </c>
      <c r="BM317" s="15" t="s">
        <v>490</v>
      </c>
    </row>
    <row r="318" s="1" customFormat="1">
      <c r="B318" s="36"/>
      <c r="C318" s="37"/>
      <c r="D318" s="206" t="s">
        <v>125</v>
      </c>
      <c r="E318" s="37"/>
      <c r="F318" s="207" t="s">
        <v>491</v>
      </c>
      <c r="G318" s="37"/>
      <c r="H318" s="37"/>
      <c r="I318" s="129"/>
      <c r="J318" s="37"/>
      <c r="K318" s="37"/>
      <c r="L318" s="41"/>
      <c r="M318" s="208"/>
      <c r="N318" s="77"/>
      <c r="O318" s="77"/>
      <c r="P318" s="77"/>
      <c r="Q318" s="77"/>
      <c r="R318" s="77"/>
      <c r="S318" s="77"/>
      <c r="T318" s="78"/>
      <c r="AT318" s="15" t="s">
        <v>125</v>
      </c>
      <c r="AU318" s="15" t="s">
        <v>89</v>
      </c>
    </row>
    <row r="319" s="10" customFormat="1">
      <c r="B319" s="209"/>
      <c r="C319" s="210"/>
      <c r="D319" s="206" t="s">
        <v>140</v>
      </c>
      <c r="E319" s="211" t="s">
        <v>1</v>
      </c>
      <c r="F319" s="212" t="s">
        <v>492</v>
      </c>
      <c r="G319" s="210"/>
      <c r="H319" s="213">
        <v>3.73</v>
      </c>
      <c r="I319" s="214"/>
      <c r="J319" s="210"/>
      <c r="K319" s="210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140</v>
      </c>
      <c r="AU319" s="219" t="s">
        <v>89</v>
      </c>
      <c r="AV319" s="10" t="s">
        <v>89</v>
      </c>
      <c r="AW319" s="10" t="s">
        <v>44</v>
      </c>
      <c r="AX319" s="10" t="s">
        <v>80</v>
      </c>
      <c r="AY319" s="219" t="s">
        <v>120</v>
      </c>
    </row>
    <row r="320" s="12" customFormat="1">
      <c r="B320" s="232"/>
      <c r="C320" s="233"/>
      <c r="D320" s="206" t="s">
        <v>140</v>
      </c>
      <c r="E320" s="234" t="s">
        <v>1</v>
      </c>
      <c r="F320" s="235" t="s">
        <v>174</v>
      </c>
      <c r="G320" s="233"/>
      <c r="H320" s="236">
        <v>3.73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AT320" s="242" t="s">
        <v>140</v>
      </c>
      <c r="AU320" s="242" t="s">
        <v>89</v>
      </c>
      <c r="AV320" s="12" t="s">
        <v>119</v>
      </c>
      <c r="AW320" s="12" t="s">
        <v>44</v>
      </c>
      <c r="AX320" s="12" t="s">
        <v>23</v>
      </c>
      <c r="AY320" s="242" t="s">
        <v>120</v>
      </c>
    </row>
    <row r="321" s="1" customFormat="1" ht="16.5" customHeight="1">
      <c r="B321" s="36"/>
      <c r="C321" s="194" t="s">
        <v>493</v>
      </c>
      <c r="D321" s="194" t="s">
        <v>121</v>
      </c>
      <c r="E321" s="195" t="s">
        <v>494</v>
      </c>
      <c r="F321" s="196" t="s">
        <v>495</v>
      </c>
      <c r="G321" s="197" t="s">
        <v>258</v>
      </c>
      <c r="H321" s="198">
        <v>22.559999999999999</v>
      </c>
      <c r="I321" s="199"/>
      <c r="J321" s="200">
        <f>ROUND(I321*H321,2)</f>
        <v>0</v>
      </c>
      <c r="K321" s="196" t="s">
        <v>282</v>
      </c>
      <c r="L321" s="41"/>
      <c r="M321" s="201" t="s">
        <v>1</v>
      </c>
      <c r="N321" s="202" t="s">
        <v>51</v>
      </c>
      <c r="O321" s="77"/>
      <c r="P321" s="203">
        <f>O321*H321</f>
        <v>0</v>
      </c>
      <c r="Q321" s="203">
        <v>0</v>
      </c>
      <c r="R321" s="203">
        <f>Q321*H321</f>
        <v>0</v>
      </c>
      <c r="S321" s="203">
        <v>0</v>
      </c>
      <c r="T321" s="204">
        <f>S321*H321</f>
        <v>0</v>
      </c>
      <c r="AR321" s="15" t="s">
        <v>119</v>
      </c>
      <c r="AT321" s="15" t="s">
        <v>121</v>
      </c>
      <c r="AU321" s="15" t="s">
        <v>89</v>
      </c>
      <c r="AY321" s="15" t="s">
        <v>120</v>
      </c>
      <c r="BE321" s="205">
        <f>IF(N321="základní",J321,0)</f>
        <v>0</v>
      </c>
      <c r="BF321" s="205">
        <f>IF(N321="snížená",J321,0)</f>
        <v>0</v>
      </c>
      <c r="BG321" s="205">
        <f>IF(N321="zákl. přenesená",J321,0)</f>
        <v>0</v>
      </c>
      <c r="BH321" s="205">
        <f>IF(N321="sníž. přenesená",J321,0)</f>
        <v>0</v>
      </c>
      <c r="BI321" s="205">
        <f>IF(N321="nulová",J321,0)</f>
        <v>0</v>
      </c>
      <c r="BJ321" s="15" t="s">
        <v>23</v>
      </c>
      <c r="BK321" s="205">
        <f>ROUND(I321*H321,2)</f>
        <v>0</v>
      </c>
      <c r="BL321" s="15" t="s">
        <v>119</v>
      </c>
      <c r="BM321" s="15" t="s">
        <v>496</v>
      </c>
    </row>
    <row r="322" s="1" customFormat="1">
      <c r="B322" s="36"/>
      <c r="C322" s="37"/>
      <c r="D322" s="206" t="s">
        <v>125</v>
      </c>
      <c r="E322" s="37"/>
      <c r="F322" s="207" t="s">
        <v>497</v>
      </c>
      <c r="G322" s="37"/>
      <c r="H322" s="37"/>
      <c r="I322" s="129"/>
      <c r="J322" s="37"/>
      <c r="K322" s="37"/>
      <c r="L322" s="41"/>
      <c r="M322" s="208"/>
      <c r="N322" s="77"/>
      <c r="O322" s="77"/>
      <c r="P322" s="77"/>
      <c r="Q322" s="77"/>
      <c r="R322" s="77"/>
      <c r="S322" s="77"/>
      <c r="T322" s="78"/>
      <c r="AT322" s="15" t="s">
        <v>125</v>
      </c>
      <c r="AU322" s="15" t="s">
        <v>89</v>
      </c>
    </row>
    <row r="323" s="10" customFormat="1">
      <c r="B323" s="209"/>
      <c r="C323" s="210"/>
      <c r="D323" s="206" t="s">
        <v>140</v>
      </c>
      <c r="E323" s="211" t="s">
        <v>1</v>
      </c>
      <c r="F323" s="212" t="s">
        <v>498</v>
      </c>
      <c r="G323" s="210"/>
      <c r="H323" s="213">
        <v>22.559999999999999</v>
      </c>
      <c r="I323" s="214"/>
      <c r="J323" s="210"/>
      <c r="K323" s="210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140</v>
      </c>
      <c r="AU323" s="219" t="s">
        <v>89</v>
      </c>
      <c r="AV323" s="10" t="s">
        <v>89</v>
      </c>
      <c r="AW323" s="10" t="s">
        <v>44</v>
      </c>
      <c r="AX323" s="10" t="s">
        <v>80</v>
      </c>
      <c r="AY323" s="219" t="s">
        <v>120</v>
      </c>
    </row>
    <row r="324" s="12" customFormat="1">
      <c r="B324" s="232"/>
      <c r="C324" s="233"/>
      <c r="D324" s="206" t="s">
        <v>140</v>
      </c>
      <c r="E324" s="234" t="s">
        <v>1</v>
      </c>
      <c r="F324" s="235" t="s">
        <v>174</v>
      </c>
      <c r="G324" s="233"/>
      <c r="H324" s="236">
        <v>22.559999999999999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AT324" s="242" t="s">
        <v>140</v>
      </c>
      <c r="AU324" s="242" t="s">
        <v>89</v>
      </c>
      <c r="AV324" s="12" t="s">
        <v>119</v>
      </c>
      <c r="AW324" s="12" t="s">
        <v>44</v>
      </c>
      <c r="AX324" s="12" t="s">
        <v>23</v>
      </c>
      <c r="AY324" s="242" t="s">
        <v>120</v>
      </c>
    </row>
    <row r="325" s="9" customFormat="1" ht="22.8" customHeight="1">
      <c r="B325" s="180"/>
      <c r="C325" s="181"/>
      <c r="D325" s="182" t="s">
        <v>79</v>
      </c>
      <c r="E325" s="230" t="s">
        <v>499</v>
      </c>
      <c r="F325" s="230" t="s">
        <v>500</v>
      </c>
      <c r="G325" s="181"/>
      <c r="H325" s="181"/>
      <c r="I325" s="184"/>
      <c r="J325" s="231">
        <f>BK325</f>
        <v>0</v>
      </c>
      <c r="K325" s="181"/>
      <c r="L325" s="186"/>
      <c r="M325" s="187"/>
      <c r="N325" s="188"/>
      <c r="O325" s="188"/>
      <c r="P325" s="189">
        <f>SUM(P326:P327)</f>
        <v>0</v>
      </c>
      <c r="Q325" s="188"/>
      <c r="R325" s="189">
        <f>SUM(R326:R327)</f>
        <v>0</v>
      </c>
      <c r="S325" s="188"/>
      <c r="T325" s="190">
        <f>SUM(T326:T327)</f>
        <v>0</v>
      </c>
      <c r="AR325" s="191" t="s">
        <v>23</v>
      </c>
      <c r="AT325" s="192" t="s">
        <v>79</v>
      </c>
      <c r="AU325" s="192" t="s">
        <v>23</v>
      </c>
      <c r="AY325" s="191" t="s">
        <v>120</v>
      </c>
      <c r="BK325" s="193">
        <f>SUM(BK326:BK327)</f>
        <v>0</v>
      </c>
    </row>
    <row r="326" s="1" customFormat="1" ht="16.5" customHeight="1">
      <c r="B326" s="36"/>
      <c r="C326" s="194" t="s">
        <v>501</v>
      </c>
      <c r="D326" s="194" t="s">
        <v>121</v>
      </c>
      <c r="E326" s="195" t="s">
        <v>502</v>
      </c>
      <c r="F326" s="196" t="s">
        <v>503</v>
      </c>
      <c r="G326" s="197" t="s">
        <v>258</v>
      </c>
      <c r="H326" s="198">
        <v>129.862</v>
      </c>
      <c r="I326" s="199"/>
      <c r="J326" s="200">
        <f>ROUND(I326*H326,2)</f>
        <v>0</v>
      </c>
      <c r="K326" s="196" t="s">
        <v>240</v>
      </c>
      <c r="L326" s="41"/>
      <c r="M326" s="201" t="s">
        <v>1</v>
      </c>
      <c r="N326" s="202" t="s">
        <v>51</v>
      </c>
      <c r="O326" s="77"/>
      <c r="P326" s="203">
        <f>O326*H326</f>
        <v>0</v>
      </c>
      <c r="Q326" s="203">
        <v>0</v>
      </c>
      <c r="R326" s="203">
        <f>Q326*H326</f>
        <v>0</v>
      </c>
      <c r="S326" s="203">
        <v>0</v>
      </c>
      <c r="T326" s="204">
        <f>S326*H326</f>
        <v>0</v>
      </c>
      <c r="AR326" s="15" t="s">
        <v>119</v>
      </c>
      <c r="AT326" s="15" t="s">
        <v>121</v>
      </c>
      <c r="AU326" s="15" t="s">
        <v>89</v>
      </c>
      <c r="AY326" s="15" t="s">
        <v>120</v>
      </c>
      <c r="BE326" s="205">
        <f>IF(N326="základní",J326,0)</f>
        <v>0</v>
      </c>
      <c r="BF326" s="205">
        <f>IF(N326="snížená",J326,0)</f>
        <v>0</v>
      </c>
      <c r="BG326" s="205">
        <f>IF(N326="zákl. přenesená",J326,0)</f>
        <v>0</v>
      </c>
      <c r="BH326" s="205">
        <f>IF(N326="sníž. přenesená",J326,0)</f>
        <v>0</v>
      </c>
      <c r="BI326" s="205">
        <f>IF(N326="nulová",J326,0)</f>
        <v>0</v>
      </c>
      <c r="BJ326" s="15" t="s">
        <v>23</v>
      </c>
      <c r="BK326" s="205">
        <f>ROUND(I326*H326,2)</f>
        <v>0</v>
      </c>
      <c r="BL326" s="15" t="s">
        <v>119</v>
      </c>
      <c r="BM326" s="15" t="s">
        <v>504</v>
      </c>
    </row>
    <row r="327" s="1" customFormat="1">
      <c r="B327" s="36"/>
      <c r="C327" s="37"/>
      <c r="D327" s="206" t="s">
        <v>125</v>
      </c>
      <c r="E327" s="37"/>
      <c r="F327" s="207" t="s">
        <v>505</v>
      </c>
      <c r="G327" s="37"/>
      <c r="H327" s="37"/>
      <c r="I327" s="129"/>
      <c r="J327" s="37"/>
      <c r="K327" s="37"/>
      <c r="L327" s="41"/>
      <c r="M327" s="220"/>
      <c r="N327" s="221"/>
      <c r="O327" s="221"/>
      <c r="P327" s="221"/>
      <c r="Q327" s="221"/>
      <c r="R327" s="221"/>
      <c r="S327" s="221"/>
      <c r="T327" s="222"/>
      <c r="AT327" s="15" t="s">
        <v>125</v>
      </c>
      <c r="AU327" s="15" t="s">
        <v>89</v>
      </c>
    </row>
    <row r="328" s="1" customFormat="1" ht="6.96" customHeight="1">
      <c r="B328" s="55"/>
      <c r="C328" s="56"/>
      <c r="D328" s="56"/>
      <c r="E328" s="56"/>
      <c r="F328" s="56"/>
      <c r="G328" s="56"/>
      <c r="H328" s="56"/>
      <c r="I328" s="153"/>
      <c r="J328" s="56"/>
      <c r="K328" s="56"/>
      <c r="L328" s="41"/>
    </row>
  </sheetData>
  <sheetProtection sheet="1" autoFilter="0" formatColumns="0" formatRows="0" objects="1" scenarios="1" spinCount="100000" saltValue="saHHWg9z/QPDQFoHORAo0j9XR+yqZR56XuAGCxWJjZ0MnOxcudpra3sxUYDfX/hltwSrncrWzpkFW6grZVhOEg==" hashValue="9eR8nTRwi10zYawopPx7LnDL1j1KBk2p2mSZot1J9Snt4f8GqfpU6nocRMu1/nxerM0wsIuXW1f83JnvhHrARQ==" algorithmName="SHA-512" password="CC35"/>
  <autoFilter ref="C85:K32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KUCERA-HP\Kučera</dc:creator>
  <cp:lastModifiedBy>KUCERA-HP\Kučera</cp:lastModifiedBy>
  <dcterms:created xsi:type="dcterms:W3CDTF">2019-03-15T12:05:37Z</dcterms:created>
  <dcterms:modified xsi:type="dcterms:W3CDTF">2019-03-15T12:05:40Z</dcterms:modified>
</cp:coreProperties>
</file>